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ОНИТОРИНГ 2022-2023\16-01-2024_08-13-52\"/>
    </mc:Choice>
  </mc:AlternateContent>
  <bookViews>
    <workbookView xWindow="0" yWindow="0" windowWidth="18300" windowHeight="9324" tabRatio="870" firstSheet="22" activeTab="28"/>
  </bookViews>
  <sheets>
    <sheet name="Тит лист НГ" sheetId="23" r:id="rId1"/>
    <sheet name="Тит.лист КГ" sheetId="24" r:id="rId2"/>
    <sheet name="Список детей НГ" sheetId="29" r:id="rId3"/>
    <sheet name="Список детей СГ " sheetId="28" r:id="rId4"/>
    <sheet name="Список детей КГ " sheetId="22" r:id="rId5"/>
    <sheet name="Физическое развитие н.г." sheetId="25" r:id="rId6"/>
    <sheet name="Физическое развитие с.г." sheetId="33" r:id="rId7"/>
    <sheet name="Физическое развитие к.г." sheetId="31" r:id="rId8"/>
    <sheet name="Игровая деятельность НГ" sheetId="4" state="hidden" r:id="rId9"/>
    <sheet name="Игровая деятельность КГ" sheetId="12" state="hidden" r:id="rId10"/>
    <sheet name="Социально-ком.разв. н.г." sheetId="2" r:id="rId11"/>
    <sheet name="Социально-ком.разв. с.г." sheetId="34" r:id="rId12"/>
    <sheet name="Социально-ком.разв. к.г." sheetId="35" r:id="rId13"/>
    <sheet name="Речевое развитие н.г." sheetId="3" r:id="rId14"/>
    <sheet name="Речевое развитие с.г." sheetId="36" r:id="rId15"/>
    <sheet name="Речевое развитие к.г." sheetId="37" r:id="rId16"/>
    <sheet name=" Познавательньное развитие н.г." sheetId="5" r:id="rId17"/>
    <sheet name=" Познавательньное развитие  с.г" sheetId="39" r:id="rId18"/>
    <sheet name=" Познавательньное развитие  к.г" sheetId="38" r:id="rId19"/>
    <sheet name="Худ.-эст. разв.н.г." sheetId="16" r:id="rId20"/>
    <sheet name="Худ.-эст. разв. с.г." sheetId="40" r:id="rId21"/>
    <sheet name="Худ.-эст. разв. к.г." sheetId="41" r:id="rId22"/>
    <sheet name="Сводный мониторинг н.г." sheetId="42" r:id="rId23"/>
    <sheet name="Сводный мониторинг с.г." sheetId="43" r:id="rId24"/>
    <sheet name="Сводный мониторинг к.г." sheetId="17" r:id="rId25"/>
    <sheet name="Аналитич справка НГ" sheetId="9" state="hidden" r:id="rId26"/>
    <sheet name="Аналитич.справка н.г." sheetId="27" r:id="rId27"/>
    <sheet name="Аналитич.справка с.г." sheetId="44" r:id="rId28"/>
    <sheet name="Аналитич.справка к.г." sheetId="45" r:id="rId29"/>
  </sheets>
  <externalReferences>
    <externalReference r:id="rId30"/>
  </externalReferences>
  <definedNames>
    <definedName name="_xlnm.Print_Area" localSheetId="0">'Тит лист НГ'!$A$1:$I$32</definedName>
    <definedName name="_xlnm.Print_Area" localSheetId="1">'Тит.лист КГ'!$A$1:$I$32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7" l="1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C29" i="37"/>
  <c r="D29" i="37"/>
  <c r="E29" i="37"/>
  <c r="F29" i="37"/>
  <c r="G29" i="37"/>
  <c r="C29" i="35"/>
  <c r="D29" i="35"/>
  <c r="E29" i="35"/>
  <c r="F29" i="35"/>
  <c r="G29" i="35"/>
  <c r="H29" i="35"/>
  <c r="I29" i="35"/>
  <c r="J29" i="35"/>
  <c r="K29" i="35"/>
  <c r="A27" i="35"/>
  <c r="K27" i="35"/>
  <c r="L27" i="35"/>
  <c r="A26" i="37"/>
  <c r="G26" i="37"/>
  <c r="H26" i="37" s="1"/>
  <c r="A27" i="37"/>
  <c r="G27" i="37"/>
  <c r="H27" i="37" s="1"/>
  <c r="A27" i="34"/>
  <c r="K27" i="34"/>
  <c r="L27" i="34" s="1"/>
  <c r="C28" i="39"/>
  <c r="D28" i="39"/>
  <c r="E28" i="39"/>
  <c r="F28" i="39"/>
  <c r="G28" i="39"/>
  <c r="H28" i="39"/>
  <c r="I28" i="39"/>
  <c r="J28" i="39"/>
  <c r="K28" i="39"/>
  <c r="C29" i="25"/>
  <c r="D29" i="25"/>
  <c r="E29" i="25"/>
  <c r="F29" i="25"/>
  <c r="G29" i="25"/>
  <c r="H29" i="25"/>
  <c r="I29" i="25"/>
  <c r="J29" i="25"/>
  <c r="C29" i="5"/>
  <c r="D29" i="5"/>
  <c r="E29" i="5"/>
  <c r="F29" i="5"/>
  <c r="G29" i="5"/>
  <c r="H29" i="5"/>
  <c r="I29" i="5"/>
  <c r="J29" i="5"/>
  <c r="K29" i="5"/>
  <c r="B29" i="5"/>
  <c r="C13" i="42"/>
  <c r="C14" i="42"/>
  <c r="C15" i="42"/>
  <c r="C16" i="42"/>
  <c r="C17" i="42"/>
  <c r="C18" i="42"/>
  <c r="C19" i="42"/>
  <c r="C20" i="42"/>
  <c r="C21" i="42"/>
  <c r="C22" i="42"/>
  <c r="C23" i="42"/>
  <c r="C24" i="42"/>
  <c r="C25" i="42"/>
  <c r="C26" i="42"/>
  <c r="C27" i="42"/>
  <c r="C28" i="42"/>
  <c r="B13" i="42"/>
  <c r="B14" i="42"/>
  <c r="G14" i="42" s="1"/>
  <c r="H14" i="42" s="1"/>
  <c r="B15" i="42"/>
  <c r="B16" i="42"/>
  <c r="B17" i="42"/>
  <c r="B18" i="42"/>
  <c r="B19" i="42"/>
  <c r="B20" i="42"/>
  <c r="B21" i="42"/>
  <c r="G21" i="42" s="1"/>
  <c r="H21" i="42" s="1"/>
  <c r="B22" i="42"/>
  <c r="B23" i="42"/>
  <c r="B24" i="42"/>
  <c r="B25" i="42"/>
  <c r="B26" i="42"/>
  <c r="B27" i="42"/>
  <c r="B28" i="42"/>
  <c r="B29" i="42"/>
  <c r="G29" i="42" s="1"/>
  <c r="H29" i="42" s="1"/>
  <c r="C29" i="2"/>
  <c r="D29" i="2"/>
  <c r="E29" i="2"/>
  <c r="F29" i="2"/>
  <c r="G29" i="2"/>
  <c r="H29" i="2"/>
  <c r="I29" i="2"/>
  <c r="J29" i="2"/>
  <c r="K29" i="2"/>
  <c r="K13" i="2"/>
  <c r="K14" i="2"/>
  <c r="K15" i="2"/>
  <c r="K16" i="2"/>
  <c r="K17" i="2"/>
  <c r="K18" i="2"/>
  <c r="K19" i="2"/>
  <c r="K20" i="2"/>
  <c r="K21" i="2"/>
  <c r="K22" i="2"/>
  <c r="G22" i="42" s="1"/>
  <c r="H22" i="42" s="1"/>
  <c r="K23" i="2"/>
  <c r="K24" i="2"/>
  <c r="G24" i="42" s="1"/>
  <c r="H24" i="42" s="1"/>
  <c r="K25" i="2"/>
  <c r="K26" i="2"/>
  <c r="G26" i="42" s="1"/>
  <c r="H26" i="42" s="1"/>
  <c r="K27" i="2"/>
  <c r="L27" i="2" s="1"/>
  <c r="K28" i="2"/>
  <c r="G27" i="42" s="1"/>
  <c r="H27" i="42" s="1"/>
  <c r="B29" i="2"/>
  <c r="A27" i="2"/>
  <c r="F13" i="42"/>
  <c r="F14" i="42"/>
  <c r="F15" i="42"/>
  <c r="F16" i="42"/>
  <c r="F17" i="42"/>
  <c r="F18" i="42"/>
  <c r="F19" i="42"/>
  <c r="F20" i="42"/>
  <c r="F21" i="42"/>
  <c r="F22" i="42"/>
  <c r="F23" i="42"/>
  <c r="F24" i="42"/>
  <c r="F25" i="42"/>
  <c r="F26" i="42"/>
  <c r="F27" i="42"/>
  <c r="F28" i="42"/>
  <c r="F29" i="42"/>
  <c r="E13" i="42"/>
  <c r="E14" i="42"/>
  <c r="E15" i="42"/>
  <c r="E16" i="42"/>
  <c r="E17" i="42"/>
  <c r="E18" i="42"/>
  <c r="E19" i="42"/>
  <c r="E20" i="42"/>
  <c r="E21" i="42"/>
  <c r="E22" i="42"/>
  <c r="E23" i="42"/>
  <c r="E24" i="42"/>
  <c r="E25" i="42"/>
  <c r="E26" i="42"/>
  <c r="E27" i="42"/>
  <c r="E28" i="42"/>
  <c r="E29" i="42"/>
  <c r="D13" i="42"/>
  <c r="D14" i="42"/>
  <c r="D15" i="42"/>
  <c r="D16" i="42"/>
  <c r="D17" i="42"/>
  <c r="D18" i="42"/>
  <c r="D19" i="42"/>
  <c r="D20" i="42"/>
  <c r="D21" i="42"/>
  <c r="D22" i="42"/>
  <c r="D23" i="42"/>
  <c r="D24" i="42"/>
  <c r="D25" i="42"/>
  <c r="D26" i="42"/>
  <c r="D27" i="42"/>
  <c r="D28" i="42"/>
  <c r="D29" i="42"/>
  <c r="G19" i="42"/>
  <c r="H19" i="42" s="1"/>
  <c r="G20" i="42"/>
  <c r="H20" i="42" s="1"/>
  <c r="G23" i="42"/>
  <c r="H23" i="42" s="1"/>
  <c r="A29" i="42"/>
  <c r="G13" i="42"/>
  <c r="H13" i="42" s="1"/>
  <c r="G15" i="42"/>
  <c r="H15" i="42" s="1"/>
  <c r="G16" i="42"/>
  <c r="H16" i="42" s="1"/>
  <c r="G17" i="42"/>
  <c r="H17" i="42" s="1"/>
  <c r="C28" i="41"/>
  <c r="D28" i="41"/>
  <c r="E28" i="41"/>
  <c r="F28" i="41"/>
  <c r="G28" i="41"/>
  <c r="H28" i="41"/>
  <c r="I28" i="41"/>
  <c r="J28" i="41"/>
  <c r="K28" i="41"/>
  <c r="L28" i="41"/>
  <c r="M28" i="41"/>
  <c r="N28" i="41"/>
  <c r="O28" i="41"/>
  <c r="P28" i="41"/>
  <c r="Q28" i="41"/>
  <c r="C28" i="40"/>
  <c r="D28" i="40"/>
  <c r="E28" i="40"/>
  <c r="F28" i="40"/>
  <c r="G28" i="40"/>
  <c r="H28" i="40"/>
  <c r="I28" i="40"/>
  <c r="J28" i="40"/>
  <c r="K28" i="40"/>
  <c r="L28" i="40"/>
  <c r="M28" i="40"/>
  <c r="N28" i="40"/>
  <c r="O28" i="40"/>
  <c r="P28" i="40"/>
  <c r="Q28" i="40"/>
  <c r="B28" i="40"/>
  <c r="J29" i="16"/>
  <c r="K29" i="16"/>
  <c r="L29" i="16"/>
  <c r="M29" i="16"/>
  <c r="N29" i="16"/>
  <c r="O29" i="16"/>
  <c r="P29" i="16"/>
  <c r="Q29" i="16"/>
  <c r="G18" i="42" l="1"/>
  <c r="H18" i="42" s="1"/>
  <c r="G25" i="42"/>
  <c r="H25" i="42" s="1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B26" i="17"/>
  <c r="E13" i="43"/>
  <c r="E14" i="43"/>
  <c r="E15" i="43"/>
  <c r="E16" i="43"/>
  <c r="E17" i="43"/>
  <c r="E18" i="43"/>
  <c r="E19" i="43"/>
  <c r="E20" i="43"/>
  <c r="E21" i="43"/>
  <c r="E22" i="43"/>
  <c r="E23" i="43"/>
  <c r="E24" i="43"/>
  <c r="E25" i="43"/>
  <c r="E26" i="43"/>
  <c r="E27" i="43"/>
  <c r="E28" i="43"/>
  <c r="A12" i="41"/>
  <c r="A13" i="41"/>
  <c r="A14" i="41"/>
  <c r="A15" i="41"/>
  <c r="A16" i="41"/>
  <c r="A17" i="41"/>
  <c r="A18" i="41"/>
  <c r="A19" i="41"/>
  <c r="A20" i="41"/>
  <c r="A21" i="41"/>
  <c r="A22" i="41"/>
  <c r="A23" i="41"/>
  <c r="A24" i="41"/>
  <c r="A25" i="41"/>
  <c r="A26" i="41"/>
  <c r="A27" i="41"/>
  <c r="A28" i="41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8" i="37"/>
  <c r="A29" i="37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K12" i="34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8" i="2"/>
  <c r="A29" i="2"/>
  <c r="A13" i="33"/>
  <c r="A14" i="33"/>
  <c r="A15" i="33"/>
  <c r="A16" i="33"/>
  <c r="A17" i="33"/>
  <c r="A18" i="33"/>
  <c r="A19" i="33"/>
  <c r="A20" i="33"/>
  <c r="A21" i="33"/>
  <c r="A22" i="33"/>
  <c r="A23" i="33"/>
  <c r="A24" i="33"/>
  <c r="A25" i="33"/>
  <c r="A26" i="33"/>
  <c r="A27" i="33"/>
  <c r="A28" i="33"/>
  <c r="A12" i="33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12" i="31"/>
  <c r="D9" i="45" l="1"/>
  <c r="D8" i="45"/>
  <c r="D7" i="45"/>
  <c r="D6" i="45"/>
  <c r="D5" i="45"/>
  <c r="D4" i="45"/>
  <c r="D3" i="45"/>
  <c r="D9" i="44"/>
  <c r="D8" i="44"/>
  <c r="D7" i="44"/>
  <c r="D6" i="44"/>
  <c r="D5" i="44"/>
  <c r="D4" i="44"/>
  <c r="D3" i="44"/>
  <c r="G26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9" i="17"/>
  <c r="C9" i="17"/>
  <c r="A3" i="17"/>
  <c r="C3" i="17"/>
  <c r="A4" i="17"/>
  <c r="C4" i="17"/>
  <c r="A5" i="17"/>
  <c r="C5" i="17"/>
  <c r="A6" i="17"/>
  <c r="C6" i="17"/>
  <c r="A7" i="17"/>
  <c r="C7" i="17"/>
  <c r="A8" i="17"/>
  <c r="C8" i="17"/>
  <c r="C2" i="17"/>
  <c r="A2" i="17"/>
  <c r="B28" i="41"/>
  <c r="A27" i="40"/>
  <c r="R27" i="40"/>
  <c r="B29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G13" i="36"/>
  <c r="D13" i="43" s="1"/>
  <c r="G14" i="36"/>
  <c r="G15" i="36"/>
  <c r="G16" i="36"/>
  <c r="G17" i="36"/>
  <c r="G18" i="36"/>
  <c r="G19" i="36"/>
  <c r="G20" i="36"/>
  <c r="D20" i="43" s="1"/>
  <c r="G21" i="36"/>
  <c r="D21" i="43" s="1"/>
  <c r="G22" i="36"/>
  <c r="G23" i="36"/>
  <c r="G24" i="36"/>
  <c r="G25" i="36"/>
  <c r="G26" i="36"/>
  <c r="G27" i="36"/>
  <c r="G28" i="36"/>
  <c r="D28" i="43" s="1"/>
  <c r="H13" i="36"/>
  <c r="H20" i="36"/>
  <c r="L17" i="35"/>
  <c r="L28" i="35"/>
  <c r="K13" i="35"/>
  <c r="B12" i="17" s="1"/>
  <c r="G12" i="17" s="1"/>
  <c r="H12" i="17" s="1"/>
  <c r="K14" i="35"/>
  <c r="B13" i="17" s="1"/>
  <c r="K15" i="35"/>
  <c r="B14" i="17" s="1"/>
  <c r="G14" i="17" s="1"/>
  <c r="K16" i="35"/>
  <c r="K17" i="35"/>
  <c r="B16" i="17" s="1"/>
  <c r="G16" i="17" s="1"/>
  <c r="K18" i="35"/>
  <c r="K19" i="35"/>
  <c r="B18" i="17" s="1"/>
  <c r="G18" i="17" s="1"/>
  <c r="K20" i="35"/>
  <c r="K21" i="35"/>
  <c r="K22" i="35"/>
  <c r="K23" i="35"/>
  <c r="K24" i="35"/>
  <c r="K25" i="35"/>
  <c r="B24" i="17" s="1"/>
  <c r="G24" i="17" s="1"/>
  <c r="K26" i="35"/>
  <c r="K28" i="35"/>
  <c r="K12" i="35"/>
  <c r="B11" i="17" s="1"/>
  <c r="L12" i="34"/>
  <c r="K13" i="34"/>
  <c r="K14" i="34"/>
  <c r="K15" i="34"/>
  <c r="K16" i="34"/>
  <c r="K17" i="34"/>
  <c r="K18" i="34"/>
  <c r="K19" i="34"/>
  <c r="K20" i="34"/>
  <c r="K21" i="34"/>
  <c r="K22" i="34"/>
  <c r="K23" i="34"/>
  <c r="K24" i="34"/>
  <c r="K25" i="34"/>
  <c r="K26" i="34"/>
  <c r="K28" i="34"/>
  <c r="L16" i="2"/>
  <c r="L18" i="2"/>
  <c r="L24" i="2"/>
  <c r="K12" i="2"/>
  <c r="L12" i="2" s="1"/>
  <c r="J13" i="31"/>
  <c r="E18" i="45" s="1"/>
  <c r="J14" i="31"/>
  <c r="K14" i="31" s="1"/>
  <c r="J15" i="31"/>
  <c r="K15" i="31" s="1"/>
  <c r="J16" i="31"/>
  <c r="J17" i="31"/>
  <c r="K17" i="31" s="1"/>
  <c r="J18" i="31"/>
  <c r="K18" i="31" s="1"/>
  <c r="J19" i="31"/>
  <c r="J20" i="31"/>
  <c r="K20" i="31" s="1"/>
  <c r="J21" i="31"/>
  <c r="J22" i="31"/>
  <c r="K22" i="31" s="1"/>
  <c r="J23" i="31"/>
  <c r="K23" i="31" s="1"/>
  <c r="J24" i="31"/>
  <c r="G18" i="45" s="1"/>
  <c r="J25" i="31"/>
  <c r="K25" i="31" s="1"/>
  <c r="J26" i="31"/>
  <c r="K26" i="31" s="1"/>
  <c r="J27" i="31"/>
  <c r="J28" i="31"/>
  <c r="K28" i="31" s="1"/>
  <c r="J29" i="31"/>
  <c r="K13" i="31"/>
  <c r="K16" i="31"/>
  <c r="K21" i="31"/>
  <c r="J12" i="31"/>
  <c r="C18" i="45" s="1"/>
  <c r="S27" i="40" l="1"/>
  <c r="F27" i="43"/>
  <c r="S20" i="16"/>
  <c r="S19" i="16"/>
  <c r="S17" i="16"/>
  <c r="S15" i="16"/>
  <c r="S13" i="16"/>
  <c r="S28" i="16"/>
  <c r="S18" i="16"/>
  <c r="S27" i="16"/>
  <c r="S24" i="16"/>
  <c r="S26" i="16"/>
  <c r="S22" i="16"/>
  <c r="S25" i="16"/>
  <c r="S16" i="16"/>
  <c r="S14" i="16"/>
  <c r="S23" i="16"/>
  <c r="S21" i="16"/>
  <c r="H22" i="36"/>
  <c r="D22" i="43"/>
  <c r="H19" i="36"/>
  <c r="D19" i="43"/>
  <c r="H18" i="36"/>
  <c r="D18" i="43"/>
  <c r="H17" i="36"/>
  <c r="D17" i="43"/>
  <c r="H28" i="36"/>
  <c r="H16" i="36"/>
  <c r="D16" i="43"/>
  <c r="H21" i="36"/>
  <c r="H15" i="36"/>
  <c r="D15" i="43"/>
  <c r="H27" i="36"/>
  <c r="D27" i="43"/>
  <c r="H24" i="36"/>
  <c r="D24" i="43"/>
  <c r="H14" i="36"/>
  <c r="D14" i="43"/>
  <c r="H26" i="36"/>
  <c r="D26" i="43"/>
  <c r="H25" i="36"/>
  <c r="D25" i="43"/>
  <c r="H23" i="36"/>
  <c r="D23" i="43"/>
  <c r="B23" i="17"/>
  <c r="G23" i="17" s="1"/>
  <c r="L15" i="35"/>
  <c r="B22" i="17"/>
  <c r="G22" i="17" s="1"/>
  <c r="G20" i="17"/>
  <c r="B20" i="17"/>
  <c r="B19" i="17"/>
  <c r="G19" i="17" s="1"/>
  <c r="B25" i="17"/>
  <c r="G25" i="17" s="1"/>
  <c r="B17" i="17"/>
  <c r="G17" i="17" s="1"/>
  <c r="B15" i="17"/>
  <c r="G15" i="17" s="1"/>
  <c r="L25" i="35"/>
  <c r="L19" i="35"/>
  <c r="L13" i="35"/>
  <c r="G21" i="17"/>
  <c r="B21" i="17"/>
  <c r="L28" i="34"/>
  <c r="B27" i="43"/>
  <c r="L25" i="34"/>
  <c r="B25" i="43"/>
  <c r="L23" i="34"/>
  <c r="B23" i="43"/>
  <c r="L21" i="34"/>
  <c r="B21" i="43"/>
  <c r="L20" i="34"/>
  <c r="B20" i="43"/>
  <c r="L19" i="34"/>
  <c r="B19" i="43"/>
  <c r="L18" i="34"/>
  <c r="B18" i="43"/>
  <c r="L17" i="34"/>
  <c r="B17" i="43"/>
  <c r="L16" i="34"/>
  <c r="B16" i="43"/>
  <c r="L15" i="34"/>
  <c r="B15" i="43"/>
  <c r="L14" i="34"/>
  <c r="B14" i="43"/>
  <c r="L13" i="34"/>
  <c r="B13" i="43"/>
  <c r="K15" i="44"/>
  <c r="J15" i="44" s="1"/>
  <c r="L26" i="34"/>
  <c r="I15" i="44" s="1"/>
  <c r="H15" i="44" s="1"/>
  <c r="B26" i="43"/>
  <c r="L24" i="34"/>
  <c r="B24" i="43"/>
  <c r="L22" i="34"/>
  <c r="B22" i="43"/>
  <c r="L26" i="2"/>
  <c r="L21" i="2"/>
  <c r="L20" i="2"/>
  <c r="L17" i="2"/>
  <c r="L19" i="2"/>
  <c r="L28" i="2"/>
  <c r="L15" i="2"/>
  <c r="L14" i="2"/>
  <c r="L13" i="2"/>
  <c r="L25" i="2"/>
  <c r="L23" i="2"/>
  <c r="L22" i="2"/>
  <c r="E11" i="17"/>
  <c r="K12" i="31"/>
  <c r="L12" i="35"/>
  <c r="L26" i="35"/>
  <c r="L24" i="35"/>
  <c r="L23" i="35"/>
  <c r="L22" i="35"/>
  <c r="L21" i="35"/>
  <c r="L20" i="35"/>
  <c r="L18" i="35"/>
  <c r="L16" i="35"/>
  <c r="L14" i="35"/>
  <c r="C15" i="44"/>
  <c r="B19" i="44" s="1"/>
  <c r="E15" i="44"/>
  <c r="D15" i="44" s="1"/>
  <c r="I18" i="45"/>
  <c r="H18" i="45" s="1"/>
  <c r="K29" i="31"/>
  <c r="K27" i="31"/>
  <c r="K24" i="31"/>
  <c r="K18" i="45"/>
  <c r="K19" i="31"/>
  <c r="D18" i="45"/>
  <c r="F18" i="45"/>
  <c r="C15" i="27"/>
  <c r="K15" i="27"/>
  <c r="I15" i="27"/>
  <c r="G15" i="27"/>
  <c r="E15" i="27"/>
  <c r="G15" i="44"/>
  <c r="K14" i="33"/>
  <c r="K16" i="33"/>
  <c r="K26" i="33"/>
  <c r="K27" i="33"/>
  <c r="J12" i="33"/>
  <c r="J13" i="33"/>
  <c r="K13" i="33" s="1"/>
  <c r="J14" i="33"/>
  <c r="J15" i="33"/>
  <c r="K15" i="33" s="1"/>
  <c r="J16" i="33"/>
  <c r="J17" i="33"/>
  <c r="K17" i="33" s="1"/>
  <c r="J18" i="33"/>
  <c r="K18" i="33" s="1"/>
  <c r="J19" i="33"/>
  <c r="K19" i="33" s="1"/>
  <c r="J20" i="33"/>
  <c r="K20" i="33" s="1"/>
  <c r="J21" i="33"/>
  <c r="K21" i="33" s="1"/>
  <c r="J22" i="33"/>
  <c r="K22" i="33" s="1"/>
  <c r="J23" i="33"/>
  <c r="K23" i="33" s="1"/>
  <c r="J24" i="33"/>
  <c r="K24" i="33" s="1"/>
  <c r="J25" i="33"/>
  <c r="K25" i="33" s="1"/>
  <c r="J26" i="33"/>
  <c r="J27" i="33"/>
  <c r="J28" i="33"/>
  <c r="K28" i="33" s="1"/>
  <c r="J12" i="25"/>
  <c r="E15" i="45" l="1"/>
  <c r="C15" i="45"/>
  <c r="K15" i="45"/>
  <c r="J15" i="45" s="1"/>
  <c r="I15" i="45"/>
  <c r="H15" i="45" s="1"/>
  <c r="G15" i="45"/>
  <c r="B18" i="44"/>
  <c r="B17" i="44"/>
  <c r="B20" i="44"/>
  <c r="B15" i="44"/>
  <c r="B16" i="44"/>
  <c r="J18" i="45"/>
  <c r="K18" i="44"/>
  <c r="I18" i="44"/>
  <c r="G18" i="44"/>
  <c r="F18" i="44" s="1"/>
  <c r="K12" i="33"/>
  <c r="E18" i="44"/>
  <c r="C18" i="44"/>
  <c r="G18" i="27"/>
  <c r="K12" i="25"/>
  <c r="F15" i="44"/>
  <c r="J13" i="25"/>
  <c r="J14" i="25"/>
  <c r="J15" i="25"/>
  <c r="J16" i="25"/>
  <c r="J17" i="25"/>
  <c r="J18" i="25"/>
  <c r="J19" i="25"/>
  <c r="J20" i="25"/>
  <c r="J21" i="25"/>
  <c r="J22" i="25"/>
  <c r="J23" i="25"/>
  <c r="J24" i="25"/>
  <c r="J25" i="25"/>
  <c r="J26" i="25"/>
  <c r="J27" i="25"/>
  <c r="J28" i="25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12" i="43"/>
  <c r="G27" i="43"/>
  <c r="H27" i="43" s="1"/>
  <c r="G26" i="43"/>
  <c r="H26" i="43" s="1"/>
  <c r="G24" i="43"/>
  <c r="H24" i="43" s="1"/>
  <c r="G23" i="43"/>
  <c r="H23" i="43" s="1"/>
  <c r="G22" i="43"/>
  <c r="H22" i="43" s="1"/>
  <c r="G21" i="43"/>
  <c r="H21" i="43" s="1"/>
  <c r="G20" i="43"/>
  <c r="H20" i="43" s="1"/>
  <c r="G18" i="43"/>
  <c r="H18" i="43" s="1"/>
  <c r="G17" i="43"/>
  <c r="H17" i="43" s="1"/>
  <c r="G16" i="43"/>
  <c r="H16" i="43" s="1"/>
  <c r="G15" i="43"/>
  <c r="H15" i="43" s="1"/>
  <c r="G13" i="43"/>
  <c r="H13" i="43" s="1"/>
  <c r="C8" i="43"/>
  <c r="A8" i="43"/>
  <c r="C7" i="43"/>
  <c r="A7" i="43"/>
  <c r="C6" i="43"/>
  <c r="A6" i="43"/>
  <c r="C5" i="43"/>
  <c r="A5" i="43"/>
  <c r="C4" i="43"/>
  <c r="A4" i="43"/>
  <c r="C3" i="43"/>
  <c r="A3" i="43"/>
  <c r="C2" i="43"/>
  <c r="A2" i="43"/>
  <c r="C1" i="43"/>
  <c r="A1" i="43"/>
  <c r="A28" i="42"/>
  <c r="A27" i="42"/>
  <c r="A26" i="42"/>
  <c r="A25" i="42"/>
  <c r="A24" i="42"/>
  <c r="A23" i="42"/>
  <c r="A22" i="42"/>
  <c r="A21" i="42"/>
  <c r="A20" i="42"/>
  <c r="A19" i="42"/>
  <c r="A18" i="42"/>
  <c r="A17" i="42"/>
  <c r="A16" i="42"/>
  <c r="A15" i="42"/>
  <c r="A14" i="42"/>
  <c r="A13" i="42"/>
  <c r="D12" i="42"/>
  <c r="B12" i="42"/>
  <c r="A12" i="42"/>
  <c r="C8" i="42"/>
  <c r="A8" i="42"/>
  <c r="C7" i="42"/>
  <c r="A7" i="42"/>
  <c r="C6" i="42"/>
  <c r="A6" i="42"/>
  <c r="C5" i="42"/>
  <c r="A5" i="42"/>
  <c r="C4" i="42"/>
  <c r="A4" i="42"/>
  <c r="C3" i="42"/>
  <c r="A3" i="42"/>
  <c r="C2" i="42"/>
  <c r="A2" i="42"/>
  <c r="C1" i="42"/>
  <c r="A1" i="42"/>
  <c r="A4" i="41"/>
  <c r="C4" i="41"/>
  <c r="A5" i="41"/>
  <c r="C5" i="41"/>
  <c r="A6" i="41"/>
  <c r="C6" i="41"/>
  <c r="A7" i="41"/>
  <c r="C7" i="41"/>
  <c r="A8" i="41"/>
  <c r="C8" i="41"/>
  <c r="A9" i="41"/>
  <c r="C9" i="41"/>
  <c r="C3" i="41"/>
  <c r="A3" i="41"/>
  <c r="A4" i="40"/>
  <c r="C4" i="40"/>
  <c r="A5" i="40"/>
  <c r="C5" i="40"/>
  <c r="A6" i="40"/>
  <c r="C6" i="40"/>
  <c r="A7" i="40"/>
  <c r="C7" i="40"/>
  <c r="A8" i="40"/>
  <c r="C8" i="40"/>
  <c r="A9" i="40"/>
  <c r="C9" i="40"/>
  <c r="C3" i="40"/>
  <c r="A3" i="40"/>
  <c r="C3" i="16"/>
  <c r="C4" i="16"/>
  <c r="C5" i="16"/>
  <c r="C6" i="16"/>
  <c r="C7" i="16"/>
  <c r="C8" i="16"/>
  <c r="C9" i="16"/>
  <c r="A4" i="16"/>
  <c r="A5" i="16"/>
  <c r="A6" i="16"/>
  <c r="A7" i="16"/>
  <c r="A8" i="16"/>
  <c r="A9" i="16"/>
  <c r="A3" i="16"/>
  <c r="A13" i="40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12" i="40"/>
  <c r="R27" i="41"/>
  <c r="F26" i="17" s="1"/>
  <c r="R26" i="41"/>
  <c r="F25" i="17" s="1"/>
  <c r="R25" i="41"/>
  <c r="F24" i="17" s="1"/>
  <c r="R24" i="41"/>
  <c r="F23" i="17" s="1"/>
  <c r="R23" i="41"/>
  <c r="F22" i="17" s="1"/>
  <c r="R22" i="41"/>
  <c r="F21" i="17" s="1"/>
  <c r="R21" i="41"/>
  <c r="F20" i="17" s="1"/>
  <c r="R20" i="41"/>
  <c r="F19" i="17" s="1"/>
  <c r="R19" i="41"/>
  <c r="F18" i="17" s="1"/>
  <c r="R18" i="41"/>
  <c r="F17" i="17" s="1"/>
  <c r="R17" i="41"/>
  <c r="F16" i="17" s="1"/>
  <c r="R16" i="41"/>
  <c r="F15" i="17" s="1"/>
  <c r="R15" i="41"/>
  <c r="F14" i="17" s="1"/>
  <c r="R14" i="41"/>
  <c r="F13" i="17" s="1"/>
  <c r="R13" i="41"/>
  <c r="F12" i="17" s="1"/>
  <c r="R12" i="41"/>
  <c r="A28" i="40"/>
  <c r="R26" i="40"/>
  <c r="A26" i="40"/>
  <c r="R25" i="40"/>
  <c r="A25" i="40"/>
  <c r="R24" i="40"/>
  <c r="A24" i="40"/>
  <c r="R23" i="40"/>
  <c r="A23" i="40"/>
  <c r="R22" i="40"/>
  <c r="A22" i="40"/>
  <c r="R21" i="40"/>
  <c r="A21" i="40"/>
  <c r="R20" i="40"/>
  <c r="A20" i="40"/>
  <c r="R19" i="40"/>
  <c r="A19" i="40"/>
  <c r="R18" i="40"/>
  <c r="A18" i="40"/>
  <c r="R17" i="40"/>
  <c r="A17" i="40"/>
  <c r="R16" i="40"/>
  <c r="A16" i="40"/>
  <c r="R15" i="40"/>
  <c r="A15" i="40"/>
  <c r="R14" i="40"/>
  <c r="A14" i="40"/>
  <c r="R13" i="40"/>
  <c r="R12" i="40"/>
  <c r="C29" i="16"/>
  <c r="D29" i="16"/>
  <c r="E29" i="16"/>
  <c r="F29" i="16"/>
  <c r="G29" i="16"/>
  <c r="H29" i="16"/>
  <c r="I29" i="16"/>
  <c r="R12" i="16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K27" i="39"/>
  <c r="A27" i="39"/>
  <c r="K26" i="39"/>
  <c r="A26" i="39"/>
  <c r="K25" i="39"/>
  <c r="A25" i="39"/>
  <c r="K24" i="39"/>
  <c r="A24" i="39"/>
  <c r="K23" i="39"/>
  <c r="A23" i="39"/>
  <c r="K22" i="39"/>
  <c r="A22" i="39"/>
  <c r="K21" i="39"/>
  <c r="A21" i="39"/>
  <c r="K20" i="39"/>
  <c r="A20" i="39"/>
  <c r="K19" i="39"/>
  <c r="A19" i="39"/>
  <c r="K18" i="39"/>
  <c r="A18" i="39"/>
  <c r="K17" i="39"/>
  <c r="A17" i="39"/>
  <c r="K16" i="39"/>
  <c r="A16" i="39"/>
  <c r="K15" i="39"/>
  <c r="A15" i="39"/>
  <c r="K14" i="39"/>
  <c r="A14" i="39"/>
  <c r="K13" i="39"/>
  <c r="A13" i="39"/>
  <c r="K12" i="39"/>
  <c r="A12" i="39"/>
  <c r="C9" i="39"/>
  <c r="A9" i="39"/>
  <c r="C8" i="39"/>
  <c r="A8" i="39"/>
  <c r="C7" i="39"/>
  <c r="A7" i="39"/>
  <c r="C6" i="39"/>
  <c r="A6" i="39"/>
  <c r="C5" i="39"/>
  <c r="A5" i="39"/>
  <c r="C4" i="39"/>
  <c r="A4" i="39"/>
  <c r="C3" i="39"/>
  <c r="A3" i="39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12" i="5"/>
  <c r="K28" i="38"/>
  <c r="C27" i="17" s="1"/>
  <c r="K27" i="38"/>
  <c r="C26" i="17" s="1"/>
  <c r="K26" i="38"/>
  <c r="C25" i="17" s="1"/>
  <c r="K25" i="38"/>
  <c r="C24" i="17" s="1"/>
  <c r="K24" i="38"/>
  <c r="C23" i="17" s="1"/>
  <c r="K23" i="38"/>
  <c r="C22" i="17" s="1"/>
  <c r="K22" i="38"/>
  <c r="C21" i="17" s="1"/>
  <c r="K21" i="38"/>
  <c r="C20" i="17" s="1"/>
  <c r="K20" i="38"/>
  <c r="C19" i="17" s="1"/>
  <c r="K19" i="38"/>
  <c r="C18" i="17" s="1"/>
  <c r="L18" i="38"/>
  <c r="K18" i="38"/>
  <c r="C17" i="17" s="1"/>
  <c r="K17" i="38"/>
  <c r="C16" i="17" s="1"/>
  <c r="K16" i="38"/>
  <c r="C15" i="17" s="1"/>
  <c r="K15" i="38"/>
  <c r="C14" i="17" s="1"/>
  <c r="K14" i="38"/>
  <c r="C13" i="17" s="1"/>
  <c r="K13" i="38"/>
  <c r="C12" i="17" s="1"/>
  <c r="K12" i="38"/>
  <c r="C9" i="38"/>
  <c r="A9" i="38"/>
  <c r="C8" i="38"/>
  <c r="A8" i="38"/>
  <c r="C7" i="38"/>
  <c r="A7" i="38"/>
  <c r="C6" i="38"/>
  <c r="A6" i="38"/>
  <c r="C5" i="38"/>
  <c r="A5" i="38"/>
  <c r="C4" i="38"/>
  <c r="A4" i="38"/>
  <c r="C3" i="38"/>
  <c r="J29" i="38" s="1"/>
  <c r="A3" i="38"/>
  <c r="K12" i="5"/>
  <c r="L12" i="5" s="1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A4" i="5"/>
  <c r="A5" i="5"/>
  <c r="A6" i="5"/>
  <c r="A7" i="5"/>
  <c r="A8" i="5"/>
  <c r="A9" i="5"/>
  <c r="A3" i="5"/>
  <c r="G28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A10" i="37"/>
  <c r="C9" i="37"/>
  <c r="A9" i="37"/>
  <c r="C8" i="37"/>
  <c r="A8" i="37"/>
  <c r="C7" i="37"/>
  <c r="A7" i="37"/>
  <c r="C6" i="37"/>
  <c r="A6" i="37"/>
  <c r="C5" i="37"/>
  <c r="A5" i="37"/>
  <c r="C4" i="37"/>
  <c r="A4" i="37"/>
  <c r="C3" i="37"/>
  <c r="A3" i="37"/>
  <c r="G12" i="36"/>
  <c r="D12" i="43" s="1"/>
  <c r="A10" i="36"/>
  <c r="C9" i="36"/>
  <c r="A9" i="36"/>
  <c r="C8" i="36"/>
  <c r="A8" i="36"/>
  <c r="C7" i="36"/>
  <c r="A7" i="36"/>
  <c r="C6" i="36"/>
  <c r="A6" i="36"/>
  <c r="C5" i="36"/>
  <c r="A5" i="36"/>
  <c r="C4" i="36"/>
  <c r="A4" i="36"/>
  <c r="C3" i="36"/>
  <c r="F29" i="36" s="1"/>
  <c r="A3" i="36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12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4" i="3"/>
  <c r="A5" i="3"/>
  <c r="A6" i="3"/>
  <c r="A7" i="3"/>
  <c r="A8" i="3"/>
  <c r="A9" i="3"/>
  <c r="A10" i="3"/>
  <c r="A3" i="3"/>
  <c r="A28" i="35"/>
  <c r="A26" i="35"/>
  <c r="A25" i="35"/>
  <c r="A24" i="35"/>
  <c r="A23" i="35"/>
  <c r="A22" i="35"/>
  <c r="A21" i="35"/>
  <c r="A20" i="35"/>
  <c r="A19" i="35"/>
  <c r="A18" i="35"/>
  <c r="A17" i="35"/>
  <c r="A16" i="35"/>
  <c r="A15" i="35"/>
  <c r="A14" i="35"/>
  <c r="A13" i="35"/>
  <c r="A12" i="35"/>
  <c r="C9" i="35"/>
  <c r="A9" i="35"/>
  <c r="C8" i="35"/>
  <c r="A8" i="35"/>
  <c r="C7" i="35"/>
  <c r="A7" i="35"/>
  <c r="C6" i="35"/>
  <c r="A6" i="35"/>
  <c r="C5" i="35"/>
  <c r="A5" i="35"/>
  <c r="C4" i="35"/>
  <c r="A4" i="35"/>
  <c r="C3" i="35"/>
  <c r="A3" i="35"/>
  <c r="A28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C9" i="34"/>
  <c r="A9" i="34"/>
  <c r="C8" i="34"/>
  <c r="A8" i="34"/>
  <c r="C7" i="34"/>
  <c r="A7" i="34"/>
  <c r="C6" i="34"/>
  <c r="A6" i="34"/>
  <c r="C5" i="34"/>
  <c r="A5" i="34"/>
  <c r="C4" i="34"/>
  <c r="A4" i="34"/>
  <c r="C3" i="34"/>
  <c r="A3" i="34"/>
  <c r="B29" i="33"/>
  <c r="B10" i="33"/>
  <c r="A10" i="33"/>
  <c r="B9" i="33"/>
  <c r="A9" i="33"/>
  <c r="B8" i="33"/>
  <c r="A8" i="33"/>
  <c r="B7" i="33"/>
  <c r="A7" i="33"/>
  <c r="B6" i="33"/>
  <c r="A6" i="33"/>
  <c r="B5" i="33"/>
  <c r="A5" i="33"/>
  <c r="B4" i="33"/>
  <c r="C29" i="33" s="1"/>
  <c r="A4" i="33"/>
  <c r="B3" i="33"/>
  <c r="A3" i="33"/>
  <c r="A29" i="31"/>
  <c r="B10" i="31"/>
  <c r="A10" i="31"/>
  <c r="B9" i="31"/>
  <c r="A9" i="31"/>
  <c r="B8" i="31"/>
  <c r="A8" i="31"/>
  <c r="B7" i="31"/>
  <c r="A7" i="31"/>
  <c r="B6" i="31"/>
  <c r="A6" i="31"/>
  <c r="B5" i="31"/>
  <c r="A5" i="31"/>
  <c r="B4" i="31"/>
  <c r="I30" i="31" s="1"/>
  <c r="A4" i="31"/>
  <c r="B3" i="31"/>
  <c r="A3" i="31"/>
  <c r="K29" i="34" l="1"/>
  <c r="C29" i="34"/>
  <c r="D29" i="34"/>
  <c r="E29" i="34"/>
  <c r="J29" i="34"/>
  <c r="F29" i="34"/>
  <c r="G29" i="34"/>
  <c r="H29" i="34"/>
  <c r="I29" i="34"/>
  <c r="S20" i="40"/>
  <c r="F20" i="43"/>
  <c r="S14" i="40"/>
  <c r="F14" i="43"/>
  <c r="S19" i="40"/>
  <c r="F19" i="43"/>
  <c r="S13" i="40"/>
  <c r="F13" i="43"/>
  <c r="S21" i="40"/>
  <c r="F21" i="43"/>
  <c r="S22" i="40"/>
  <c r="F22" i="43"/>
  <c r="S15" i="40"/>
  <c r="F15" i="43"/>
  <c r="S23" i="40"/>
  <c r="F23" i="43"/>
  <c r="S16" i="40"/>
  <c r="F16" i="43"/>
  <c r="S24" i="40"/>
  <c r="F24" i="43"/>
  <c r="S17" i="40"/>
  <c r="F17" i="43"/>
  <c r="S25" i="40"/>
  <c r="F25" i="43"/>
  <c r="S18" i="40"/>
  <c r="F18" i="43"/>
  <c r="S26" i="40"/>
  <c r="F26" i="43"/>
  <c r="L25" i="38"/>
  <c r="L19" i="38"/>
  <c r="L24" i="39"/>
  <c r="C24" i="43"/>
  <c r="L17" i="39"/>
  <c r="C17" i="43"/>
  <c r="L25" i="39"/>
  <c r="C25" i="43"/>
  <c r="L16" i="39"/>
  <c r="C16" i="43"/>
  <c r="L18" i="39"/>
  <c r="C18" i="43"/>
  <c r="L26" i="39"/>
  <c r="C26" i="43"/>
  <c r="L19" i="39"/>
  <c r="C19" i="43"/>
  <c r="L27" i="39"/>
  <c r="C27" i="43"/>
  <c r="L20" i="39"/>
  <c r="C20" i="43"/>
  <c r="L13" i="39"/>
  <c r="C13" i="43"/>
  <c r="L21" i="39"/>
  <c r="C21" i="43"/>
  <c r="L14" i="39"/>
  <c r="C14" i="43"/>
  <c r="L22" i="39"/>
  <c r="C22" i="43"/>
  <c r="L15" i="39"/>
  <c r="C15" i="43"/>
  <c r="L23" i="39"/>
  <c r="C23" i="43"/>
  <c r="H27" i="3"/>
  <c r="H26" i="3"/>
  <c r="H24" i="3"/>
  <c r="H23" i="3"/>
  <c r="H22" i="3"/>
  <c r="H21" i="3"/>
  <c r="H25" i="3"/>
  <c r="H20" i="3"/>
  <c r="H19" i="3"/>
  <c r="H18" i="3"/>
  <c r="H17" i="3"/>
  <c r="H15" i="3"/>
  <c r="H16" i="3"/>
  <c r="H14" i="3"/>
  <c r="H13" i="3"/>
  <c r="H28" i="3"/>
  <c r="K26" i="25"/>
  <c r="K24" i="25"/>
  <c r="K23" i="25"/>
  <c r="K22" i="25"/>
  <c r="K21" i="25"/>
  <c r="K20" i="25"/>
  <c r="K19" i="25"/>
  <c r="K18" i="25"/>
  <c r="K17" i="25"/>
  <c r="K16" i="25"/>
  <c r="K15" i="25"/>
  <c r="K14" i="25"/>
  <c r="K13" i="25"/>
  <c r="K28" i="25"/>
  <c r="K27" i="25"/>
  <c r="K25" i="25"/>
  <c r="S16" i="41"/>
  <c r="S17" i="41"/>
  <c r="S18" i="41"/>
  <c r="S19" i="41"/>
  <c r="S20" i="41"/>
  <c r="S21" i="41"/>
  <c r="S22" i="41"/>
  <c r="S23" i="41"/>
  <c r="S24" i="41"/>
  <c r="S25" i="41"/>
  <c r="S26" i="41"/>
  <c r="S27" i="41"/>
  <c r="S12" i="41"/>
  <c r="F11" i="17"/>
  <c r="S13" i="41"/>
  <c r="S14" i="41"/>
  <c r="S28" i="41" s="1"/>
  <c r="R28" i="41"/>
  <c r="F27" i="17" s="1"/>
  <c r="S15" i="41"/>
  <c r="S12" i="40"/>
  <c r="K19" i="44"/>
  <c r="J19" i="44" s="1"/>
  <c r="I19" i="44"/>
  <c r="H19" i="44" s="1"/>
  <c r="G19" i="44"/>
  <c r="F19" i="44" s="1"/>
  <c r="E19" i="44"/>
  <c r="D19" i="44" s="1"/>
  <c r="C19" i="44"/>
  <c r="C12" i="42"/>
  <c r="C16" i="44"/>
  <c r="L12" i="39"/>
  <c r="K16" i="44"/>
  <c r="J16" i="44" s="1"/>
  <c r="I16" i="44"/>
  <c r="H16" i="44" s="1"/>
  <c r="G16" i="44"/>
  <c r="F16" i="44" s="1"/>
  <c r="E16" i="44"/>
  <c r="D16" i="44" s="1"/>
  <c r="C12" i="43"/>
  <c r="G14" i="43"/>
  <c r="H14" i="43" s="1"/>
  <c r="L26" i="38"/>
  <c r="L16" i="38"/>
  <c r="L17" i="38"/>
  <c r="L27" i="38"/>
  <c r="L28" i="38"/>
  <c r="L15" i="38"/>
  <c r="H29" i="38"/>
  <c r="L14" i="38"/>
  <c r="G13" i="17"/>
  <c r="D29" i="38"/>
  <c r="L20" i="38"/>
  <c r="L21" i="38"/>
  <c r="L22" i="38"/>
  <c r="C11" i="17"/>
  <c r="L12" i="38"/>
  <c r="K16" i="45"/>
  <c r="J16" i="45" s="1"/>
  <c r="I16" i="45"/>
  <c r="H16" i="45" s="1"/>
  <c r="G16" i="45"/>
  <c r="F16" i="45" s="1"/>
  <c r="E16" i="45"/>
  <c r="D16" i="45" s="1"/>
  <c r="C16" i="45"/>
  <c r="L23" i="38"/>
  <c r="L24" i="38"/>
  <c r="L13" i="38"/>
  <c r="K19" i="27"/>
  <c r="I19" i="27"/>
  <c r="G19" i="27"/>
  <c r="S12" i="16"/>
  <c r="S29" i="16" s="1"/>
  <c r="E19" i="27"/>
  <c r="C19" i="27"/>
  <c r="H25" i="37"/>
  <c r="H28" i="37"/>
  <c r="D11" i="17"/>
  <c r="H12" i="37"/>
  <c r="K17" i="45"/>
  <c r="J17" i="45" s="1"/>
  <c r="I17" i="45"/>
  <c r="H17" i="45" s="1"/>
  <c r="G17" i="45"/>
  <c r="F17" i="45" s="1"/>
  <c r="E17" i="45"/>
  <c r="D17" i="45" s="1"/>
  <c r="C17" i="45"/>
  <c r="H13" i="37"/>
  <c r="H14" i="37"/>
  <c r="H15" i="37"/>
  <c r="H24" i="37"/>
  <c r="H16" i="37"/>
  <c r="H17" i="37"/>
  <c r="H18" i="37"/>
  <c r="H19" i="37"/>
  <c r="H20" i="37"/>
  <c r="H21" i="37"/>
  <c r="H22" i="37"/>
  <c r="H23" i="37"/>
  <c r="K17" i="44"/>
  <c r="J17" i="44" s="1"/>
  <c r="I17" i="44"/>
  <c r="H17" i="44" s="1"/>
  <c r="G17" i="44"/>
  <c r="F17" i="44" s="1"/>
  <c r="E17" i="44"/>
  <c r="D17" i="44" s="1"/>
  <c r="C17" i="44"/>
  <c r="H12" i="36"/>
  <c r="K17" i="27"/>
  <c r="I17" i="27"/>
  <c r="G17" i="27"/>
  <c r="E17" i="27"/>
  <c r="C17" i="27"/>
  <c r="H12" i="3"/>
  <c r="F15" i="45"/>
  <c r="B15" i="45"/>
  <c r="B19" i="45"/>
  <c r="B20" i="45"/>
  <c r="B17" i="45"/>
  <c r="B16" i="45"/>
  <c r="B18" i="45"/>
  <c r="D15" i="45"/>
  <c r="E29" i="36"/>
  <c r="F29" i="38"/>
  <c r="G29" i="38"/>
  <c r="G29" i="33"/>
  <c r="F29" i="33"/>
  <c r="B30" i="31"/>
  <c r="F30" i="31"/>
  <c r="H29" i="33"/>
  <c r="C30" i="31"/>
  <c r="D30" i="31"/>
  <c r="E30" i="31"/>
  <c r="G30" i="31"/>
  <c r="H30" i="31"/>
  <c r="D29" i="33"/>
  <c r="E29" i="33"/>
  <c r="D18" i="44"/>
  <c r="H18" i="44"/>
  <c r="J18" i="44"/>
  <c r="C18" i="27"/>
  <c r="E18" i="27"/>
  <c r="I18" i="27"/>
  <c r="K18" i="27"/>
  <c r="F12" i="43"/>
  <c r="F12" i="42"/>
  <c r="B12" i="43"/>
  <c r="G25" i="43"/>
  <c r="H25" i="43" s="1"/>
  <c r="G19" i="43"/>
  <c r="H19" i="43" s="1"/>
  <c r="E12" i="43"/>
  <c r="R28" i="40"/>
  <c r="F28" i="43" s="1"/>
  <c r="S28" i="40"/>
  <c r="R29" i="16"/>
  <c r="B28" i="39"/>
  <c r="B29" i="38"/>
  <c r="C29" i="38"/>
  <c r="E29" i="38"/>
  <c r="B29" i="37"/>
  <c r="B29" i="36"/>
  <c r="C29" i="36"/>
  <c r="D29" i="36"/>
  <c r="B29" i="35"/>
  <c r="B29" i="34"/>
  <c r="I29" i="33"/>
  <c r="B4" i="25"/>
  <c r="B5" i="25"/>
  <c r="B6" i="25"/>
  <c r="B7" i="25"/>
  <c r="B8" i="25"/>
  <c r="B9" i="25"/>
  <c r="B10" i="25"/>
  <c r="B3" i="25"/>
  <c r="A10" i="25"/>
  <c r="A4" i="25"/>
  <c r="A5" i="25"/>
  <c r="A6" i="25"/>
  <c r="A7" i="25"/>
  <c r="A8" i="25"/>
  <c r="A9" i="25"/>
  <c r="A3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12" i="25"/>
  <c r="E12" i="42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C20" i="44" l="1"/>
  <c r="K19" i="45"/>
  <c r="I19" i="45"/>
  <c r="H19" i="45" s="1"/>
  <c r="G19" i="45"/>
  <c r="F19" i="45" s="1"/>
  <c r="E19" i="45"/>
  <c r="D19" i="45" s="1"/>
  <c r="C19" i="45"/>
  <c r="C20" i="45" s="1"/>
  <c r="G11" i="17"/>
  <c r="G20" i="44"/>
  <c r="F20" i="44" s="1"/>
  <c r="K20" i="44"/>
  <c r="J20" i="44" s="1"/>
  <c r="E20" i="44"/>
  <c r="D20" i="44" s="1"/>
  <c r="G12" i="42"/>
  <c r="H12" i="42" s="1"/>
  <c r="I20" i="44"/>
  <c r="H20" i="44" s="1"/>
  <c r="B27" i="17"/>
  <c r="G27" i="17" s="1"/>
  <c r="G29" i="36"/>
  <c r="J30" i="31"/>
  <c r="K30" i="31" s="1"/>
  <c r="J29" i="33"/>
  <c r="K29" i="33" s="1"/>
  <c r="G12" i="43"/>
  <c r="H12" i="43" s="1"/>
  <c r="B29" i="25"/>
  <c r="C28" i="43"/>
  <c r="K29" i="38"/>
  <c r="A29" i="16"/>
  <c r="G20" i="45" l="1"/>
  <c r="F20" i="45" s="1"/>
  <c r="I20" i="45"/>
  <c r="H20" i="45" s="1"/>
  <c r="L29" i="34"/>
  <c r="B28" i="43"/>
  <c r="E20" i="45"/>
  <c r="D20" i="45" s="1"/>
  <c r="J19" i="45"/>
  <c r="K20" i="45"/>
  <c r="J20" i="45" s="1"/>
  <c r="L29" i="35"/>
  <c r="H29" i="37"/>
  <c r="L28" i="39"/>
  <c r="L29" i="38"/>
  <c r="H29" i="36"/>
  <c r="K29" i="25"/>
  <c r="D4" i="27"/>
  <c r="D5" i="27"/>
  <c r="D6" i="27"/>
  <c r="D7" i="27"/>
  <c r="D8" i="27"/>
  <c r="D9" i="27"/>
  <c r="D3" i="27"/>
  <c r="C4" i="5"/>
  <c r="C5" i="5"/>
  <c r="C6" i="5"/>
  <c r="C7" i="5"/>
  <c r="C8" i="5"/>
  <c r="C9" i="5"/>
  <c r="C3" i="5"/>
  <c r="C4" i="3"/>
  <c r="C5" i="3"/>
  <c r="C6" i="3"/>
  <c r="C7" i="3"/>
  <c r="C8" i="3"/>
  <c r="C9" i="3"/>
  <c r="C3" i="3"/>
  <c r="C4" i="2"/>
  <c r="C5" i="2"/>
  <c r="C6" i="2"/>
  <c r="C7" i="2"/>
  <c r="C8" i="2"/>
  <c r="C9" i="2"/>
  <c r="C3" i="2"/>
  <c r="D3" i="4"/>
  <c r="D4" i="12"/>
  <c r="D5" i="12"/>
  <c r="D6" i="12"/>
  <c r="D7" i="12"/>
  <c r="D8" i="12"/>
  <c r="D9" i="12"/>
  <c r="D3" i="12"/>
  <c r="D4" i="4"/>
  <c r="D5" i="4"/>
  <c r="D6" i="4"/>
  <c r="D7" i="4"/>
  <c r="D8" i="4"/>
  <c r="D9" i="4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12" i="12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12" i="4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C15" i="9" l="1"/>
  <c r="J15" i="27" l="1"/>
  <c r="H15" i="27"/>
  <c r="F15" i="27"/>
  <c r="D15" i="27"/>
  <c r="A9" i="2"/>
  <c r="A8" i="2"/>
  <c r="A7" i="2"/>
  <c r="A6" i="2"/>
  <c r="A5" i="2"/>
  <c r="A4" i="2"/>
  <c r="A3" i="2"/>
  <c r="A9" i="12"/>
  <c r="A8" i="12"/>
  <c r="A7" i="12"/>
  <c r="A6" i="12"/>
  <c r="A5" i="12"/>
  <c r="A4" i="12"/>
  <c r="A3" i="12"/>
  <c r="A4" i="4"/>
  <c r="A5" i="4"/>
  <c r="A6" i="4"/>
  <c r="A7" i="4"/>
  <c r="A8" i="4"/>
  <c r="A9" i="4"/>
  <c r="A3" i="4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I17" i="9"/>
  <c r="G17" i="9"/>
  <c r="K17" i="9"/>
  <c r="C17" i="9"/>
  <c r="E16" i="27" l="1"/>
  <c r="K16" i="27"/>
  <c r="I16" i="27"/>
  <c r="G16" i="27"/>
  <c r="C16" i="27"/>
  <c r="G18" i="9"/>
  <c r="B17" i="27"/>
  <c r="B16" i="27"/>
  <c r="B15" i="27"/>
  <c r="B20" i="27"/>
  <c r="B19" i="27"/>
  <c r="B18" i="27"/>
  <c r="J18" i="27"/>
  <c r="H18" i="27"/>
  <c r="F18" i="27"/>
  <c r="E18" i="9"/>
  <c r="C18" i="9" l="1"/>
  <c r="I18" i="9"/>
  <c r="K18" i="9"/>
  <c r="I12" i="12" l="1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G37" i="12"/>
  <c r="E16" i="9" l="1"/>
  <c r="G16" i="9"/>
  <c r="C16" i="9"/>
  <c r="I16" i="9"/>
  <c r="K16" i="9"/>
  <c r="H13" i="17"/>
  <c r="H26" i="17"/>
  <c r="H19" i="17"/>
  <c r="H21" i="17"/>
  <c r="H27" i="17"/>
  <c r="H23" i="17"/>
  <c r="H24" i="17"/>
  <c r="H25" i="17"/>
  <c r="H15" i="17"/>
  <c r="H16" i="17"/>
  <c r="H18" i="17"/>
  <c r="H20" i="17"/>
  <c r="H17" i="17"/>
  <c r="H14" i="17"/>
  <c r="H22" i="17"/>
  <c r="C37" i="12"/>
  <c r="D37" i="12"/>
  <c r="E37" i="12"/>
  <c r="F37" i="12"/>
  <c r="H11" i="17" l="1"/>
  <c r="H37" i="12"/>
  <c r="I37" i="12" s="1"/>
  <c r="D9" i="9" l="1"/>
  <c r="D8" i="9"/>
  <c r="D7" i="9"/>
  <c r="D6" i="9"/>
  <c r="D5" i="9"/>
  <c r="D4" i="9"/>
  <c r="D3" i="9"/>
  <c r="F18" i="9" l="1"/>
  <c r="J16" i="9"/>
  <c r="J17" i="9"/>
  <c r="F16" i="9"/>
  <c r="J18" i="9"/>
  <c r="H16" i="9"/>
  <c r="D18" i="9"/>
  <c r="H17" i="9"/>
  <c r="H18" i="9"/>
  <c r="B16" i="9"/>
  <c r="B17" i="9"/>
  <c r="B18" i="9"/>
  <c r="D16" i="9"/>
  <c r="F17" i="9"/>
  <c r="J19" i="27" l="1"/>
  <c r="H19" i="27"/>
  <c r="F19" i="27"/>
  <c r="D19" i="27"/>
  <c r="C37" i="4"/>
  <c r="H12" i="4"/>
  <c r="I12" i="4" s="1"/>
  <c r="H13" i="4"/>
  <c r="I13" i="4" s="1"/>
  <c r="H14" i="4"/>
  <c r="I14" i="4" s="1"/>
  <c r="H15" i="4"/>
  <c r="I15" i="4" s="1"/>
  <c r="H16" i="4"/>
  <c r="I16" i="4" s="1"/>
  <c r="H17" i="4"/>
  <c r="I17" i="4" s="1"/>
  <c r="H18" i="4"/>
  <c r="I18" i="4" s="1"/>
  <c r="H19" i="4"/>
  <c r="I19" i="4" s="1"/>
  <c r="H20" i="4"/>
  <c r="I20" i="4" s="1"/>
  <c r="H21" i="4"/>
  <c r="I21" i="4" s="1"/>
  <c r="H22" i="4"/>
  <c r="I22" i="4" s="1"/>
  <c r="H23" i="4"/>
  <c r="I23" i="4" s="1"/>
  <c r="H24" i="4"/>
  <c r="I24" i="4" s="1"/>
  <c r="H25" i="4"/>
  <c r="I25" i="4" s="1"/>
  <c r="H26" i="4"/>
  <c r="I26" i="4" s="1"/>
  <c r="H27" i="4"/>
  <c r="I27" i="4" s="1"/>
  <c r="H28" i="4"/>
  <c r="I28" i="4" s="1"/>
  <c r="H29" i="4"/>
  <c r="I29" i="4" s="1"/>
  <c r="H30" i="4"/>
  <c r="I30" i="4" s="1"/>
  <c r="H31" i="4"/>
  <c r="I31" i="4" s="1"/>
  <c r="H32" i="4"/>
  <c r="I32" i="4" s="1"/>
  <c r="H33" i="4"/>
  <c r="I33" i="4" s="1"/>
  <c r="H34" i="4"/>
  <c r="I34" i="4" s="1"/>
  <c r="H35" i="4"/>
  <c r="I35" i="4" s="1"/>
  <c r="H36" i="4"/>
  <c r="I36" i="4" s="1"/>
  <c r="F29" i="3" l="1"/>
  <c r="E29" i="3"/>
  <c r="D29" i="3"/>
  <c r="C29" i="3"/>
  <c r="B29" i="3"/>
  <c r="G37" i="4"/>
  <c r="F37" i="4"/>
  <c r="D37" i="4"/>
  <c r="E37" i="4"/>
  <c r="G28" i="42" l="1"/>
  <c r="H28" i="42" s="1"/>
  <c r="C29" i="42"/>
  <c r="G29" i="3"/>
  <c r="E17" i="9"/>
  <c r="D17" i="9" s="1"/>
  <c r="E19" i="9"/>
  <c r="D19" i="9" s="1"/>
  <c r="I19" i="9"/>
  <c r="H19" i="9" s="1"/>
  <c r="G19" i="9"/>
  <c r="F19" i="9" s="1"/>
  <c r="K19" i="9"/>
  <c r="J19" i="9" s="1"/>
  <c r="C19" i="9"/>
  <c r="B19" i="9" s="1"/>
  <c r="H37" i="4"/>
  <c r="I37" i="4" s="1"/>
  <c r="L29" i="5" l="1"/>
  <c r="H29" i="3"/>
  <c r="L29" i="2"/>
  <c r="G28" i="43"/>
  <c r="H28" i="43" s="1"/>
  <c r="J17" i="27"/>
  <c r="H17" i="27"/>
  <c r="F17" i="27"/>
  <c r="D17" i="27"/>
  <c r="C20" i="27" l="1"/>
  <c r="E15" i="9"/>
  <c r="K15" i="9"/>
  <c r="I15" i="9"/>
  <c r="G15" i="9"/>
  <c r="I20" i="27" l="1"/>
  <c r="H20" i="27" s="1"/>
  <c r="H16" i="27"/>
  <c r="G20" i="27"/>
  <c r="F20" i="27" s="1"/>
  <c r="F16" i="27"/>
  <c r="E20" i="27"/>
  <c r="D20" i="27" s="1"/>
  <c r="D16" i="27"/>
  <c r="D18" i="27" s="1"/>
  <c r="K20" i="27"/>
  <c r="J20" i="27" s="1"/>
  <c r="J16" i="27"/>
  <c r="I20" i="9"/>
  <c r="H20" i="9" s="1"/>
  <c r="A29" i="9" s="1"/>
  <c r="H15" i="9"/>
  <c r="G20" i="9"/>
  <c r="F20" i="9" s="1"/>
  <c r="A28" i="9" s="1"/>
  <c r="F15" i="9"/>
  <c r="K20" i="9"/>
  <c r="J20" i="9" s="1"/>
  <c r="A30" i="9" s="1"/>
  <c r="J15" i="9"/>
  <c r="C20" i="9"/>
  <c r="B15" i="9"/>
  <c r="E20" i="9"/>
  <c r="D20" i="9" s="1"/>
  <c r="A27" i="9" s="1"/>
  <c r="D15" i="9"/>
  <c r="B20" i="9" l="1"/>
  <c r="A26" i="9" s="1"/>
  <c r="Q78" i="4"/>
  <c r="Q78" i="12"/>
</calcChain>
</file>

<file path=xl/sharedStrings.xml><?xml version="1.0" encoding="utf-8"?>
<sst xmlns="http://schemas.openxmlformats.org/spreadsheetml/2006/main" count="848" uniqueCount="125">
  <si>
    <t>Список детей группы</t>
  </si>
  <si>
    <t>Кол--во детей в группе</t>
  </si>
  <si>
    <t>Ф.И.О. воспитателя</t>
  </si>
  <si>
    <t>Ф.И.О. учителя - логопеда</t>
  </si>
  <si>
    <t>Ф.И.О. музыкального руководителя</t>
  </si>
  <si>
    <t>Ф.И.О. инструктора по физичесой культуре</t>
  </si>
  <si>
    <t>Ф.И.О педагога психолога</t>
  </si>
  <si>
    <t>Ф.И.О. тьютора</t>
  </si>
  <si>
    <t>№</t>
  </si>
  <si>
    <t>Ф.И. ребенка</t>
  </si>
  <si>
    <t>высокий</t>
  </si>
  <si>
    <t>средний</t>
  </si>
  <si>
    <t>низкий</t>
  </si>
  <si>
    <t>Демонстрирует   элементарный навык самообслуживания.</t>
  </si>
  <si>
    <t>Ребенок  выстраивает сюжет из нескольких связанных по смыслу действий.</t>
  </si>
  <si>
    <t>Принимает  (иногда называет) свою игровую роль, выполняет игровые действия в соответствии с ролью.</t>
  </si>
  <si>
    <t>Игровые   действия разнообразны.</t>
  </si>
  <si>
    <t>Ребенок  принимает предложения к использованию в игре предметов-заместителей, пользуется ими в самостоятельных играх.</t>
  </si>
  <si>
    <t>Охотно  общается с воспитателем и с детьми, вступает в игровое взаимодействие.</t>
  </si>
  <si>
    <t>Общий балл</t>
  </si>
  <si>
    <t>Уровень развития</t>
  </si>
  <si>
    <t>средне - низкий</t>
  </si>
  <si>
    <t>средне-высокий</t>
  </si>
  <si>
    <t>Итого</t>
  </si>
  <si>
    <t>рисование</t>
  </si>
  <si>
    <t>лепка</t>
  </si>
  <si>
    <t>социально - коммуникативное развитие</t>
  </si>
  <si>
    <t>позновательное развитие.</t>
  </si>
  <si>
    <t>речевое развитие</t>
  </si>
  <si>
    <t>физическое развитие</t>
  </si>
  <si>
    <t>художественно - эстетическое развитие</t>
  </si>
  <si>
    <t>социально комуникативное развитие</t>
  </si>
  <si>
    <t>позновательное развитие</t>
  </si>
  <si>
    <t>художественно-эстетическое развитие</t>
  </si>
  <si>
    <t>средне -низкий</t>
  </si>
  <si>
    <t>Количественные результаты по отдельным ОО</t>
  </si>
  <si>
    <t>%</t>
  </si>
  <si>
    <t>кол-во</t>
  </si>
  <si>
    <t>ИТОГО</t>
  </si>
  <si>
    <t>Вывод:</t>
  </si>
  <si>
    <t>Коррекционная работа с детьми:</t>
  </si>
  <si>
    <t xml:space="preserve"> Рекомендации:</t>
  </si>
  <si>
    <t>Справку составили:</t>
  </si>
  <si>
    <t xml:space="preserve">Воспитатели: </t>
  </si>
  <si>
    <t>( %)</t>
  </si>
  <si>
    <t>Предполагаемая причина данного явления:</t>
  </si>
  <si>
    <r>
      <t>по итогам диагностики педагогического процесса дети</t>
    </r>
    <r>
      <rPr>
        <sz val="14"/>
        <color rgb="FFFF0000"/>
        <rFont val="Times New Roman"/>
        <family val="1"/>
        <charset val="204"/>
      </rPr>
      <t xml:space="preserve"> показали положительный/отрицательный</t>
    </r>
    <r>
      <rPr>
        <sz val="14"/>
        <color theme="1"/>
        <rFont val="Times New Roman"/>
        <family val="1"/>
        <charset val="204"/>
      </rPr>
      <t xml:space="preserve"> результат усвоения программного материала по данному разделу</t>
    </r>
  </si>
  <si>
    <r>
      <t xml:space="preserve">детей показали </t>
    </r>
    <r>
      <rPr>
        <sz val="14"/>
        <color rgb="FFFF0000"/>
        <rFont val="Times New Roman"/>
        <family val="1"/>
        <charset val="204"/>
      </rPr>
      <t>высокий</t>
    </r>
    <r>
      <rPr>
        <sz val="14"/>
        <color theme="1"/>
        <rFont val="Times New Roman"/>
        <family val="1"/>
        <charset val="204"/>
      </rPr>
      <t xml:space="preserve"> уровень усвоения программного материала</t>
    </r>
  </si>
  <si>
    <r>
      <rPr>
        <sz val="14"/>
        <color rgb="FFFF0000"/>
        <rFont val="Times New Roman"/>
        <family val="1"/>
        <charset val="204"/>
      </rPr>
      <t xml:space="preserve">средний </t>
    </r>
    <r>
      <rPr>
        <sz val="14"/>
        <color theme="1"/>
        <rFont val="Times New Roman"/>
        <family val="1"/>
        <charset val="204"/>
      </rPr>
      <t>уровень</t>
    </r>
  </si>
  <si>
    <r>
      <t xml:space="preserve">Дети (перечислить  пофамильно) показавшие, по итогам диагностики педагогического процесса </t>
    </r>
    <r>
      <rPr>
        <sz val="14"/>
        <color rgb="FFFF0000"/>
        <rFont val="Times New Roman"/>
        <family val="1"/>
        <charset val="204"/>
      </rPr>
      <t xml:space="preserve">низкий </t>
    </r>
    <r>
      <rPr>
        <sz val="14"/>
        <color theme="1"/>
        <rFont val="Times New Roman"/>
        <family val="1"/>
        <charset val="204"/>
      </rPr>
      <t xml:space="preserve">уровень усвоения программного материала. </t>
    </r>
  </si>
  <si>
    <r>
      <t>по итогам диагностики педагогического процесса дети</t>
    </r>
    <r>
      <rPr>
        <sz val="14"/>
        <color rgb="FFFF0000"/>
        <rFont val="Times New Roman"/>
        <family val="1"/>
        <charset val="204"/>
      </rPr>
      <t xml:space="preserve"> показали положительный/отрицательный</t>
    </r>
    <r>
      <rPr>
        <sz val="14"/>
        <color rgb="FF000000"/>
        <rFont val="Times New Roman"/>
        <family val="1"/>
        <charset val="204"/>
      </rPr>
      <t xml:space="preserve"> результат усвоения программного материала по данному разделу</t>
    </r>
  </si>
  <si>
    <r>
      <t xml:space="preserve">детей показали </t>
    </r>
    <r>
      <rPr>
        <sz val="14"/>
        <color rgb="FFFF0000"/>
        <rFont val="Times New Roman"/>
        <family val="1"/>
        <charset val="204"/>
      </rPr>
      <t>высокий</t>
    </r>
    <r>
      <rPr>
        <sz val="14"/>
        <color rgb="FF000000"/>
        <rFont val="Times New Roman"/>
        <family val="1"/>
        <charset val="204"/>
      </rPr>
      <t xml:space="preserve"> уровень усвоения программного материала</t>
    </r>
  </si>
  <si>
    <r>
      <t xml:space="preserve">средний </t>
    </r>
    <r>
      <rPr>
        <sz val="14"/>
        <color rgb="FF000000"/>
        <rFont val="Times New Roman"/>
        <family val="1"/>
        <charset val="204"/>
      </rPr>
      <t>уровень</t>
    </r>
  </si>
  <si>
    <r>
      <t xml:space="preserve">Дети (перечислить  пофамильно) показавшие, по итогам диагностики педагогического процесса </t>
    </r>
    <r>
      <rPr>
        <sz val="14"/>
        <color rgb="FFFF0000"/>
        <rFont val="Times New Roman"/>
        <family val="1"/>
        <charset val="204"/>
      </rPr>
      <t xml:space="preserve">низкий </t>
    </r>
    <r>
      <rPr>
        <sz val="14"/>
        <color rgb="FF000000"/>
        <rFont val="Times New Roman"/>
        <family val="1"/>
        <charset val="204"/>
      </rPr>
      <t xml:space="preserve">уровень усвоения программного материала. </t>
    </r>
  </si>
  <si>
    <t>Группа раннего возраста</t>
  </si>
  <si>
    <t>Наименование группы:</t>
  </si>
  <si>
    <t>Кол-во детей в группе:</t>
  </si>
  <si>
    <t>Воспитатели:</t>
  </si>
  <si>
    <t>Педагог-психолог:</t>
  </si>
  <si>
    <t>Учитель - логопед</t>
  </si>
  <si>
    <t>Музыкалный руководитель</t>
  </si>
  <si>
    <t>Инструктор по физической культуре</t>
  </si>
  <si>
    <t>Тьютор</t>
  </si>
  <si>
    <t>№ п/п</t>
  </si>
  <si>
    <t>Фамилия, имя ребёнка</t>
  </si>
  <si>
    <t>Дата рождения</t>
  </si>
  <si>
    <t>Возраст ребёнка</t>
  </si>
  <si>
    <t>Дата проведения диагностики</t>
  </si>
  <si>
    <t>Выводы на начало учебного года</t>
  </si>
  <si>
    <t>МАДОУ № 33</t>
  </si>
  <si>
    <t>Данные по результатам диагностики</t>
  </si>
  <si>
    <t>на начало 20____-20____ учебного года</t>
  </si>
  <si>
    <t>Североуральск, 20_____ г.</t>
  </si>
  <si>
    <t>на конец 20____-20____ учебного года</t>
  </si>
  <si>
    <t>Сформировано  умение самостоятельно чертить штрихи, линии</t>
  </si>
  <si>
    <t>Сформировано умение  различать основные цвета</t>
  </si>
  <si>
    <t>Сформированопредставление о том как правильно катать колбаску,палочки</t>
  </si>
  <si>
    <t>Сформировано умение сминать шарик между ладонями (лепешки, печенье,пряники)</t>
  </si>
  <si>
    <t>Сформировано  умение из шарика составить неволяшку, цыпленка, снеговика</t>
  </si>
  <si>
    <t>Сформировано представление как  отщипывать от большого комка маленькие. Разминать их, прижимать,соединять</t>
  </si>
  <si>
    <t>адекватно реагировать на сказочных героев.</t>
  </si>
  <si>
    <t>перевоплощаться в образы  сказочных героев</t>
  </si>
  <si>
    <t xml:space="preserve">дети знакомы со строительными деталями: кубик, кирпичик, трехгранная призма, пластина, цилиндр
</t>
  </si>
  <si>
    <t>сооружать элементарные постройки  по образцу</t>
  </si>
  <si>
    <t>действовать с пластмассовым и простейшими конструкторами</t>
  </si>
  <si>
    <t xml:space="preserve">разворачивать игру вокруг постройки, пользоваться дополнительными соразмерными сюжетными игрушками </t>
  </si>
  <si>
    <t>развита крупная моторика</t>
  </si>
  <si>
    <t>активно использует освоенные ранее движения</t>
  </si>
  <si>
    <t>начинает осваивать бег, прыжки, повторяет за взрослым простые имитационные упражнения</t>
  </si>
  <si>
    <t>понимает указания взрослого, выполняет движения по зрительному и звуковому ориентирам</t>
  </si>
  <si>
    <t>владеет простейшими навыками самообслуживания (одевание, раздевание, самостоятельно ест и др.)</t>
  </si>
  <si>
    <t>с желанием играет в подвижные игры4</t>
  </si>
  <si>
    <t>демонстрирует элементарные культурно-гигиенические навыки5</t>
  </si>
  <si>
    <t xml:space="preserve">ребенок стремится к общению со взрослыми, реагирует на их настроение </t>
  </si>
  <si>
    <t>ребенок проявляет интерес к сверстникам;</t>
  </si>
  <si>
    <t>наблюдает за их действиями и подражает им;</t>
  </si>
  <si>
    <t>играет рядом;</t>
  </si>
  <si>
    <t>ребенок понимает и выполняет простые поручения взрослого;</t>
  </si>
  <si>
    <t>ребенок стремится проявлять самостоятельность в бытовом и игровом поведении;</t>
  </si>
  <si>
    <t>ребенок способен направлять свои действия на достижение простой, самостоятельно поставленной цели;</t>
  </si>
  <si>
    <t xml:space="preserve">знает, с помощью каких средств и в какой последовательности продвигаться к цели; </t>
  </si>
  <si>
    <t xml:space="preserve"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t>
  </si>
  <si>
    <t>ребенок владеет активной речью,</t>
  </si>
  <si>
    <t>использует в общении разные части речи, простые предложения из 4-х слов и более, включенные в общение;</t>
  </si>
  <si>
    <t xml:space="preserve">может обращаться с вопросами и просьбами; </t>
  </si>
  <si>
    <t>ребенок проявляет интерес к стихам, сказкам, повторяет отдельные слова и фразы за взрослым;</t>
  </si>
  <si>
    <t>ребенок рассматривает картинки, показывает и называет предметы, изображенные на них;</t>
  </si>
  <si>
    <t>ребенок рассматривает картинки, показывает и называет предметы, изображенные на них</t>
  </si>
  <si>
    <t>различает и называет основные цвета</t>
  </si>
  <si>
    <t>различает и называет формы предметов</t>
  </si>
  <si>
    <t>ориентируется в основных пространственных и временных отношениях; ребенок осуществляет поисковые и обследовательские действия;</t>
  </si>
  <si>
    <t>знает основные особенности внешнего облика человека, его деятельности;</t>
  </si>
  <si>
    <t xml:space="preserve">Знает свое  имя,  имена  близких;  </t>
  </si>
  <si>
    <t>демонстрирует  первоначальные представления о родном городе (селе); ребенок имеет представления об объектах живой и неживой природы ближайшего окружения и их особенностях,</t>
  </si>
  <si>
    <t>проявляет положительное отношение и интерес к взаимодействию с природой,</t>
  </si>
  <si>
    <t xml:space="preserve"> наблюдает за явлениями природы, старается не причинять вред живым объектам;</t>
  </si>
  <si>
    <t>активно действует с окружающими его предметами, знает названия, свойства и назначение многих предметов, находящихся в его повседневном обиходе;</t>
  </si>
  <si>
    <t>умение правильно держать карандаш, кисть, фломастер</t>
  </si>
  <si>
    <t>умение зрительно воспринимать предметы разной формы</t>
  </si>
  <si>
    <t>с удовольствием слушает музыку, подпевает,</t>
  </si>
  <si>
    <t xml:space="preserve">выполняет простые танцевальные движения; </t>
  </si>
  <si>
    <t>средне-низкий</t>
  </si>
  <si>
    <t>среднй</t>
  </si>
  <si>
    <t>средне-выской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</si>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</sst>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3F3F3F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B7E1CD"/>
        <bgColor indexed="64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3" borderId="8" applyNumberFormat="0" applyAlignment="0" applyProtection="0"/>
    <xf numFmtId="9" fontId="9" fillId="0" borderId="0" applyFont="0" applyFill="0" applyBorder="0" applyAlignment="0" applyProtection="0"/>
  </cellStyleXfs>
  <cellXfs count="145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0" xfId="0" applyFont="1"/>
    <xf numFmtId="164" fontId="0" fillId="0" borderId="0" xfId="0" applyNumberFormat="1"/>
    <xf numFmtId="0" fontId="3" fillId="0" borderId="0" xfId="0" applyFont="1"/>
    <xf numFmtId="0" fontId="3" fillId="0" borderId="1" xfId="0" applyFont="1" applyBorder="1" applyAlignment="1">
      <alignment wrapText="1"/>
    </xf>
    <xf numFmtId="164" fontId="3" fillId="0" borderId="0" xfId="0" applyNumberFormat="1" applyFont="1"/>
    <xf numFmtId="0" fontId="3" fillId="2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0" xfId="0" applyFont="1"/>
    <xf numFmtId="0" fontId="8" fillId="3" borderId="8" xfId="1" applyFont="1" applyAlignment="1">
      <alignment wrapText="1"/>
    </xf>
    <xf numFmtId="0" fontId="3" fillId="0" borderId="0" xfId="0" applyFont="1"/>
    <xf numFmtId="0" fontId="4" fillId="0" borderId="0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right" wrapText="1"/>
    </xf>
    <xf numFmtId="0" fontId="3" fillId="4" borderId="1" xfId="0" applyFont="1" applyFill="1" applyBorder="1" applyAlignment="1">
      <alignment wrapText="1"/>
    </xf>
    <xf numFmtId="9" fontId="8" fillId="3" borderId="8" xfId="2" applyFont="1" applyFill="1" applyBorder="1" applyAlignment="1">
      <alignment wrapText="1"/>
    </xf>
    <xf numFmtId="0" fontId="8" fillId="3" borderId="8" xfId="1" applyFont="1"/>
    <xf numFmtId="0" fontId="4" fillId="0" borderId="0" xfId="0" applyFont="1"/>
    <xf numFmtId="0" fontId="11" fillId="0" borderId="0" xfId="0" applyFont="1"/>
    <xf numFmtId="0" fontId="10" fillId="0" borderId="0" xfId="0" applyFont="1"/>
    <xf numFmtId="0" fontId="4" fillId="0" borderId="0" xfId="0" applyFont="1"/>
    <xf numFmtId="0" fontId="3" fillId="0" borderId="0" xfId="0" applyFont="1"/>
    <xf numFmtId="0" fontId="3" fillId="4" borderId="0" xfId="0" applyFont="1" applyFill="1"/>
    <xf numFmtId="0" fontId="4" fillId="0" borderId="0" xfId="0" applyFont="1"/>
    <xf numFmtId="0" fontId="3" fillId="0" borderId="0" xfId="0" applyFont="1" applyAlignment="1">
      <alignment wrapText="1"/>
    </xf>
    <xf numFmtId="0" fontId="13" fillId="4" borderId="0" xfId="0" applyFont="1" applyFill="1" applyAlignment="1">
      <alignment horizontal="center" vertical="top" wrapText="1"/>
    </xf>
    <xf numFmtId="0" fontId="13" fillId="6" borderId="13" xfId="0" applyFont="1" applyFill="1" applyBorder="1" applyAlignment="1">
      <alignment horizontal="left" vertical="top" wrapText="1"/>
    </xf>
    <xf numFmtId="0" fontId="13" fillId="6" borderId="15" xfId="0" applyFont="1" applyFill="1" applyBorder="1" applyAlignment="1">
      <alignment horizontal="left" vertical="top" wrapText="1"/>
    </xf>
    <xf numFmtId="0" fontId="13" fillId="6" borderId="16" xfId="0" applyFont="1" applyFill="1" applyBorder="1" applyAlignment="1">
      <alignment horizontal="left" vertical="top" wrapText="1"/>
    </xf>
    <xf numFmtId="0" fontId="13" fillId="6" borderId="17" xfId="0" applyFont="1" applyFill="1" applyBorder="1" applyAlignment="1">
      <alignment horizontal="left" vertical="top" wrapText="1"/>
    </xf>
    <xf numFmtId="0" fontId="13" fillId="6" borderId="18" xfId="0" applyFont="1" applyFill="1" applyBorder="1" applyAlignment="1">
      <alignment horizontal="left" vertical="top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top"/>
    </xf>
    <xf numFmtId="14" fontId="4" fillId="0" borderId="18" xfId="0" applyNumberFormat="1" applyFont="1" applyBorder="1" applyAlignment="1">
      <alignment horizontal="center" vertical="center" wrapText="1"/>
    </xf>
    <xf numFmtId="14" fontId="4" fillId="5" borderId="20" xfId="0" applyNumberFormat="1" applyFont="1" applyFill="1" applyBorder="1" applyAlignment="1">
      <alignment horizontal="center" vertical="center" wrapText="1"/>
    </xf>
    <xf numFmtId="0" fontId="4" fillId="0" borderId="18" xfId="0" applyFont="1" applyBorder="1"/>
    <xf numFmtId="0" fontId="4" fillId="5" borderId="20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left" vertical="center" wrapText="1"/>
    </xf>
    <xf numFmtId="0" fontId="13" fillId="4" borderId="21" xfId="0" applyFont="1" applyFill="1" applyBorder="1" applyAlignment="1">
      <alignment horizontal="left" vertical="top" wrapText="1"/>
    </xf>
    <xf numFmtId="0" fontId="13" fillId="4" borderId="15" xfId="0" applyFont="1" applyFill="1" applyBorder="1" applyAlignment="1">
      <alignment horizontal="left" vertical="top" wrapText="1"/>
    </xf>
    <xf numFmtId="0" fontId="13" fillId="4" borderId="14" xfId="0" applyFont="1" applyFill="1" applyBorder="1" applyAlignment="1">
      <alignment horizontal="left" vertical="top" wrapText="1"/>
    </xf>
    <xf numFmtId="0" fontId="3" fillId="4" borderId="0" xfId="0" applyFont="1" applyFill="1"/>
    <xf numFmtId="0" fontId="3" fillId="4" borderId="1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vertical="center" wrapText="1"/>
    </xf>
    <xf numFmtId="0" fontId="0" fillId="0" borderId="0" xfId="0" applyAlignment="1"/>
    <xf numFmtId="0" fontId="4" fillId="4" borderId="7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wrapText="1"/>
    </xf>
    <xf numFmtId="0" fontId="4" fillId="4" borderId="7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justify" vertical="center" wrapText="1"/>
    </xf>
    <xf numFmtId="0" fontId="4" fillId="4" borderId="6" xfId="0" applyFont="1" applyFill="1" applyBorder="1" applyAlignment="1">
      <alignment horizontal="justify" vertical="center" wrapText="1"/>
    </xf>
    <xf numFmtId="0" fontId="0" fillId="4" borderId="0" xfId="0" applyFill="1"/>
    <xf numFmtId="0" fontId="1" fillId="4" borderId="4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5" fillId="4" borderId="0" xfId="0" applyFont="1" applyFill="1" applyAlignment="1">
      <alignment horizontal="center" vertical="top" wrapText="1"/>
    </xf>
    <xf numFmtId="0" fontId="4" fillId="4" borderId="0" xfId="0" applyFont="1" applyFill="1" applyBorder="1" applyAlignment="1">
      <alignment horizontal="justify" vertical="center" wrapText="1"/>
    </xf>
    <xf numFmtId="0" fontId="3" fillId="4" borderId="9" xfId="0" applyNumberFormat="1" applyFont="1" applyFill="1" applyBorder="1" applyAlignment="1">
      <alignment wrapText="1"/>
    </xf>
    <xf numFmtId="0" fontId="3" fillId="4" borderId="4" xfId="0" applyFont="1" applyFill="1" applyBorder="1" applyAlignment="1">
      <alignment horizontal="left" vertical="top" wrapText="1"/>
    </xf>
    <xf numFmtId="0" fontId="0" fillId="4" borderId="0" xfId="0" applyFill="1" applyAlignment="1">
      <alignment vertical="top" wrapText="1"/>
    </xf>
    <xf numFmtId="0" fontId="0" fillId="4" borderId="0" xfId="0" applyFill="1" applyAlignment="1">
      <alignment vertical="center" wrapText="1"/>
    </xf>
    <xf numFmtId="0" fontId="8" fillId="4" borderId="8" xfId="1" applyFont="1" applyFill="1" applyAlignment="1">
      <alignment wrapText="1"/>
    </xf>
    <xf numFmtId="0" fontId="8" fillId="4" borderId="8" xfId="1" applyFont="1" applyFill="1" applyAlignment="1"/>
    <xf numFmtId="0" fontId="13" fillId="6" borderId="13" xfId="0" applyFont="1" applyFill="1" applyBorder="1" applyAlignment="1">
      <alignment horizontal="left" vertical="top" wrapText="1"/>
    </xf>
    <xf numFmtId="0" fontId="13" fillId="6" borderId="16" xfId="0" applyFont="1" applyFill="1" applyBorder="1" applyAlignment="1">
      <alignment horizontal="left" vertical="top" wrapText="1"/>
    </xf>
    <xf numFmtId="0" fontId="13" fillId="4" borderId="14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wrapText="1"/>
    </xf>
    <xf numFmtId="0" fontId="3" fillId="0" borderId="0" xfId="0" applyFont="1"/>
    <xf numFmtId="0" fontId="3" fillId="4" borderId="0" xfId="0" applyFont="1" applyFill="1"/>
    <xf numFmtId="0" fontId="4" fillId="0" borderId="0" xfId="0" applyFont="1"/>
    <xf numFmtId="0" fontId="3" fillId="7" borderId="0" xfId="0" applyFont="1" applyFill="1"/>
    <xf numFmtId="0" fontId="14" fillId="7" borderId="0" xfId="0" applyFont="1" applyFill="1" applyAlignment="1">
      <alignment horizontal="left" vertical="center" wrapText="1" indent="1"/>
    </xf>
    <xf numFmtId="0" fontId="15" fillId="4" borderId="0" xfId="0" applyFont="1" applyFill="1" applyAlignment="1">
      <alignment vertical="center" wrapText="1"/>
    </xf>
    <xf numFmtId="0" fontId="3" fillId="4" borderId="0" xfId="0" applyFont="1" applyFill="1" applyAlignment="1">
      <alignment wrapText="1"/>
    </xf>
    <xf numFmtId="0" fontId="3" fillId="0" borderId="0" xfId="0" applyFont="1"/>
    <xf numFmtId="0" fontId="3" fillId="4" borderId="0" xfId="0" applyFont="1" applyFill="1"/>
    <xf numFmtId="0" fontId="4" fillId="0" borderId="0" xfId="0" applyFont="1"/>
    <xf numFmtId="0" fontId="3" fillId="4" borderId="0" xfId="0" applyFont="1" applyFill="1" applyAlignment="1"/>
    <xf numFmtId="0" fontId="3" fillId="0" borderId="0" xfId="0" applyFont="1"/>
    <xf numFmtId="0" fontId="3" fillId="4" borderId="0" xfId="0" applyFont="1" applyFill="1" applyAlignment="1">
      <alignment wrapText="1"/>
    </xf>
    <xf numFmtId="0" fontId="3" fillId="4" borderId="0" xfId="0" applyFont="1" applyFill="1"/>
    <xf numFmtId="0" fontId="4" fillId="0" borderId="0" xfId="0" applyFont="1"/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1" fillId="4" borderId="2" xfId="0" applyFont="1" applyFill="1" applyBorder="1" applyAlignment="1">
      <alignment wrapText="1"/>
    </xf>
    <xf numFmtId="0" fontId="1" fillId="4" borderId="3" xfId="0" applyFont="1" applyFill="1" applyBorder="1" applyAlignment="1">
      <alignment wrapText="1"/>
    </xf>
    <xf numFmtId="0" fontId="1" fillId="4" borderId="1" xfId="0" applyFont="1" applyFill="1" applyBorder="1" applyAlignment="1">
      <alignment horizontal="right" wrapText="1"/>
    </xf>
    <xf numFmtId="0" fontId="5" fillId="4" borderId="0" xfId="0" applyFont="1" applyFill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wrapText="1"/>
    </xf>
    <xf numFmtId="0" fontId="0" fillId="4" borderId="0" xfId="0" applyFont="1" applyFill="1"/>
    <xf numFmtId="0" fontId="3" fillId="4" borderId="0" xfId="0" applyNumberFormat="1" applyFont="1" applyFill="1"/>
    <xf numFmtId="0" fontId="16" fillId="4" borderId="8" xfId="1" applyFont="1" applyFill="1" applyAlignment="1">
      <alignment horizontal="center" vertical="center" wrapText="1"/>
    </xf>
    <xf numFmtId="0" fontId="3" fillId="0" borderId="0" xfId="0" applyFont="1" applyAlignment="1"/>
    <xf numFmtId="0" fontId="3" fillId="4" borderId="3" xfId="0" applyFont="1" applyFill="1" applyBorder="1" applyAlignment="1">
      <alignment wrapText="1"/>
    </xf>
    <xf numFmtId="0" fontId="3" fillId="0" borderId="0" xfId="0" applyFont="1"/>
    <xf numFmtId="0" fontId="3" fillId="4" borderId="0" xfId="0" applyFont="1" applyFill="1"/>
    <xf numFmtId="0" fontId="17" fillId="4" borderId="0" xfId="0" applyNumberFormat="1" applyFont="1" applyFill="1"/>
    <xf numFmtId="0" fontId="17" fillId="4" borderId="0" xfId="0" applyFont="1" applyFill="1"/>
    <xf numFmtId="0" fontId="17" fillId="7" borderId="0" xfId="0" applyFont="1" applyFill="1"/>
    <xf numFmtId="0" fontId="17" fillId="0" borderId="0" xfId="0" applyFont="1" applyFill="1"/>
    <xf numFmtId="0" fontId="17" fillId="0" borderId="0" xfId="0" applyNumberFormat="1" applyFont="1" applyFill="1"/>
    <xf numFmtId="0" fontId="13" fillId="6" borderId="13" xfId="0" applyFont="1" applyFill="1" applyBorder="1" applyAlignment="1">
      <alignment horizontal="left" vertical="top" wrapText="1"/>
    </xf>
    <xf numFmtId="0" fontId="3" fillId="0" borderId="0" xfId="0" applyFont="1"/>
    <xf numFmtId="0" fontId="3" fillId="4" borderId="0" xfId="0" applyFont="1" applyFill="1"/>
    <xf numFmtId="0" fontId="0" fillId="0" borderId="0" xfId="0" applyAlignment="1">
      <alignment horizontal="center"/>
    </xf>
    <xf numFmtId="0" fontId="13" fillId="6" borderId="13" xfId="0" applyFont="1" applyFill="1" applyBorder="1" applyAlignment="1">
      <alignment horizontal="left" vertical="top" wrapText="1"/>
    </xf>
    <xf numFmtId="0" fontId="13" fillId="6" borderId="16" xfId="0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center" vertical="top" wrapText="1"/>
    </xf>
    <xf numFmtId="0" fontId="13" fillId="4" borderId="13" xfId="0" applyFont="1" applyFill="1" applyBorder="1" applyAlignment="1">
      <alignment horizontal="left" vertical="top" wrapText="1"/>
    </xf>
    <xf numFmtId="0" fontId="13" fillId="4" borderId="14" xfId="0" applyFont="1" applyFill="1" applyBorder="1" applyAlignment="1">
      <alignment horizontal="left" vertical="top" wrapText="1"/>
    </xf>
    <xf numFmtId="0" fontId="13" fillId="4" borderId="16" xfId="0" applyFont="1" applyFill="1" applyBorder="1" applyAlignment="1">
      <alignment horizontal="left" vertical="top" wrapText="1"/>
    </xf>
    <xf numFmtId="0" fontId="3" fillId="0" borderId="0" xfId="0" applyFont="1"/>
    <xf numFmtId="0" fontId="4" fillId="0" borderId="0" xfId="0" applyFont="1"/>
    <xf numFmtId="0" fontId="3" fillId="4" borderId="2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8" fillId="3" borderId="10" xfId="1" applyFont="1" applyBorder="1" applyAlignment="1">
      <alignment horizontal="center"/>
    </xf>
    <xf numFmtId="0" fontId="8" fillId="3" borderId="11" xfId="1" applyFont="1" applyBorder="1" applyAlignment="1">
      <alignment horizontal="center"/>
    </xf>
    <xf numFmtId="0" fontId="8" fillId="3" borderId="12" xfId="1" applyFont="1" applyBorder="1" applyAlignment="1">
      <alignment horizontal="center"/>
    </xf>
    <xf numFmtId="0" fontId="8" fillId="3" borderId="8" xfId="1" applyFont="1" applyAlignment="1">
      <alignment horizontal="center"/>
    </xf>
    <xf numFmtId="0" fontId="8" fillId="3" borderId="8" xfId="1" applyFont="1"/>
    <xf numFmtId="0" fontId="8" fillId="3" borderId="8" xfId="1" applyFont="1" applyAlignment="1">
      <alignment horizontal="center" wrapText="1"/>
    </xf>
    <xf numFmtId="0" fontId="3" fillId="4" borderId="0" xfId="0" applyFont="1" applyFill="1" applyAlignment="1">
      <alignment wrapText="1"/>
    </xf>
    <xf numFmtId="0" fontId="3" fillId="4" borderId="0" xfId="0" applyFont="1" applyFill="1"/>
    <xf numFmtId="0" fontId="8" fillId="4" borderId="8" xfId="1" applyFont="1" applyFill="1" applyAlignment="1">
      <alignment horizontal="center" wrapText="1"/>
    </xf>
  </cellXfs>
  <cellStyles count="3">
    <cellStyle name="Вывод" xfId="1" builtinId="21"/>
    <cellStyle name="Обычный" xfId="0" builtinId="0"/>
    <cellStyle name="Процентный" xfId="2" builtinId="5"/>
  </cellStyles>
  <dxfs count="281"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border outline="0">
        <left style="medium">
          <color rgb="FFCCCCCC"/>
        </left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border outline="0">
        <left style="medium">
          <color rgb="FFCCCCCC"/>
        </left>
      </border>
    </dxf>
    <dxf>
      <font>
        <strike val="0"/>
        <outline val="0"/>
        <shadow val="0"/>
        <u val="none"/>
        <vertAlign val="baseline"/>
        <sz val="14"/>
        <color rgb="FF000000"/>
        <name val="Times New Roman"/>
        <scheme val="none"/>
      </font>
    </dxf>
    <dxf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border outline="0">
        <left style="medium">
          <color rgb="FFCCCCCC"/>
        </left>
      </border>
    </dxf>
    <dxf>
      <font>
        <strike val="0"/>
        <outline val="0"/>
        <shadow val="0"/>
        <u val="none"/>
        <vertAlign val="baseline"/>
        <sz val="14"/>
        <color rgb="FF000000"/>
        <name val="Times New Roman"/>
        <scheme val="none"/>
      </font>
    </dxf>
    <dxf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border outline="0">
        <left style="medium">
          <color rgb="FFCCCCCC"/>
        </left>
      </border>
    </dxf>
    <dxf>
      <font>
        <strike val="0"/>
        <outline val="0"/>
        <shadow val="0"/>
        <u val="none"/>
        <vertAlign val="baseline"/>
        <sz val="14"/>
        <color rgb="FF000000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border outline="0">
        <left style="medium">
          <color rgb="FFCCCCCC"/>
        </left>
      </border>
    </dxf>
    <dxf>
      <font>
        <strike val="0"/>
        <outline val="0"/>
        <shadow val="0"/>
        <u val="none"/>
        <vertAlign val="baseline"/>
        <sz val="14"/>
        <color rgb="FF000000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border outline="0">
        <left style="medium">
          <color rgb="FFCCCCCC"/>
        </left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border outline="0">
        <left style="medium">
          <color rgb="FFCCCCCC"/>
        </left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none"/>
      </font>
      <fill>
        <patternFill>
          <fgColor indexed="64"/>
          <bgColor theme="9" tint="0.79998168889431442"/>
        </patternFill>
      </fill>
      <alignment horizontal="justify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border outline="0">
        <left style="medium">
          <color rgb="FFCCCCCC"/>
        </left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none"/>
      </font>
      <fill>
        <patternFill>
          <fgColor indexed="64"/>
          <bgColor theme="9" tint="0.79998168889431442"/>
        </patternFill>
      </fill>
      <alignment horizontal="justify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border outline="0">
        <left style="medium">
          <color rgb="FFCCCCCC"/>
        </left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none"/>
      </font>
      <fill>
        <patternFill>
          <fgColor indexed="64"/>
          <bgColor theme="9" tint="0.79998168889431442"/>
        </patternFill>
      </fill>
      <alignment horizontal="justify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border outline="0">
        <left style="medium">
          <color rgb="FFCCCCCC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border outline="0">
        <left style="medium">
          <color rgb="FFCCCCCC"/>
        </left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none"/>
      </font>
      <fill>
        <patternFill>
          <fgColor indexed="64"/>
          <bgColor theme="9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border outline="0">
        <left style="medium">
          <color rgb="FFCCCCCC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border outline="0">
        <left style="medium">
          <color rgb="FFCCCCCC"/>
        </left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none"/>
      </font>
      <fill>
        <patternFill>
          <fgColor indexed="64"/>
          <bgColor theme="9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border outline="0">
        <left style="medium">
          <color rgb="FFCCCCCC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border outline="0">
        <left style="medium">
          <color rgb="FFCCCCCC"/>
        </left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none"/>
      </font>
      <fill>
        <patternFill>
          <fgColor indexed="64"/>
          <bgColor theme="9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border outline="0">
        <left style="medium">
          <color rgb="FFCCCCCC"/>
        </left>
      </border>
    </dxf>
    <dxf>
      <font>
        <strike val="0"/>
        <outline val="0"/>
        <shadow val="0"/>
        <u val="none"/>
        <vertAlign val="baseline"/>
        <sz val="14"/>
        <color rgb="FF000000"/>
        <name val="Times New Roman"/>
        <scheme val="none"/>
      </font>
    </dxf>
    <dxf>
      <font>
        <b/>
        <strike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64" formatCode="0.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border outline="0">
        <left style="medium">
          <color rgb="FFCCCCCC"/>
        </left>
      </border>
    </dxf>
    <dxf>
      <font>
        <strike val="0"/>
        <outline val="0"/>
        <shadow val="0"/>
        <u val="none"/>
        <vertAlign val="baseline"/>
        <sz val="14"/>
        <color rgb="FF000000"/>
        <name val="Times New Roman"/>
        <scheme val="none"/>
      </font>
    </dxf>
    <dxf>
      <font>
        <b/>
        <strike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64" formatCode="0.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border outline="0">
        <left style="medium">
          <color rgb="FFCCCCCC"/>
        </left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/>
        <strike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9" tint="0.79998168889431442"/>
        </patternFill>
      </fill>
    </dxf>
    <dxf>
      <numFmt numFmtId="0" formatCode="General"/>
      <fill>
        <patternFill patternType="solid">
          <fgColor indexed="64"/>
          <bgColor theme="9" tint="0.79998168889431442"/>
        </patternFill>
      </fill>
    </dxf>
    <dxf>
      <numFmt numFmtId="0" formatCode="General"/>
      <border outline="0">
        <left style="medium">
          <color rgb="FFCCCCCC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border outline="0">
        <left style="medium">
          <color rgb="FFCCCCCC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>
          <fgColor indexed="64"/>
          <bgColor theme="9" tint="0.79998168889431442"/>
        </patternFill>
      </fill>
      <alignment horizontal="justify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numFmt numFmtId="0" formatCode="General"/>
      <border outline="0">
        <left style="medium">
          <color rgb="FFCCCCCC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border outline="0">
        <left style="medium">
          <color rgb="FFCCCCCC"/>
        </left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none"/>
      </font>
      <fill>
        <patternFill>
          <fgColor indexed="64"/>
          <bgColor theme="9" tint="0.79998168889431442"/>
        </patternFill>
      </fill>
      <alignment horizontal="justify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border outline="0">
        <left style="medium">
          <color rgb="FFCCCCCC"/>
        </left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/>
        <strike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>
          <fgColor indexed="64"/>
          <bgColor theme="9" tint="0.79998168889431442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border outline="0">
        <left style="medium">
          <color rgb="FFCCCCCC"/>
        </left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/>
        <strike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>
          <fgColor indexed="64"/>
          <bgColor theme="9" tint="0.79998168889431442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numFmt numFmtId="0" formatCode="General"/>
      <fill>
        <patternFill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border outline="0">
        <left style="medium">
          <color rgb="FFCCCCCC"/>
        </left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/>
        <strike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>
          <fgColor indexed="64"/>
          <bgColor theme="9" tint="0.79998168889431442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b="1"/>
              <a:t>Сводный график мониторинга ООД "Социально-коммуникативное развитие"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'[1]Социально-коммун. разв. КГ  '!$C$11:$P$11</c:f>
              <c:strCache>
                <c:ptCount val="14"/>
                <c:pt idx="0">
                  <c:v>Совершает манипуляции с предметами и игрушкамив соответствии с их социальным назначением.</c:v>
                </c:pt>
                <c:pt idx="1">
                  <c:v>Поддерживает потребность в доброжелательном внимании, заботе, положительной оценке взрослых</c:v>
                </c:pt>
                <c:pt idx="2">
                  <c:v>Использует разнообразные телесные контакты (прикосновения), жесты, мимику</c:v>
                </c:pt>
                <c:pt idx="3">
                  <c:v>Называет свое имя, имена членов своей семьи, а также проявляет эмоциональную реакция на состояние близких</c:v>
                </c:pt>
                <c:pt idx="4">
                  <c:v>Участвует в совместной с воспитателем и другими детьми деятельности.</c:v>
                </c:pt>
                <c:pt idx="5">
                  <c:v>Проявлет инициативу в общении со взрослыми и сверстниками.  Обращается   к взрослому с просьбой о помощи.</c:v>
                </c:pt>
                <c:pt idx="6">
                  <c:v>Включается в игровые ситуации, вспоминая любимые сказки, стихотворения и др. Активно   включается в парные игры со взрослым.</c:v>
                </c:pt>
                <c:pt idx="7">
                  <c:v>Активно   подражает сверстникам и взрослым.</c:v>
                </c:pt>
                <c:pt idx="8">
                  <c:v>Проявляет отрицательное отношение к порицаемым личностным качествам сверстников.</c:v>
                </c:pt>
                <c:pt idx="9">
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</c:pt>
                <c:pt idx="10">
                  <c:v>Проявляет элементарные правила вежливости.</c:v>
                </c:pt>
                <c:pt idx="11">
                  <c:v>Может играть рядом, не мешать другим детям, подражать действиям сверстника и взрослого</c:v>
                </c:pt>
                <c:pt idx="12">
                  <c:v>Демонстрирует   элементарный навык самообслуживания.</c:v>
                </c:pt>
                <c:pt idx="13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'социально-коммуникативное 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'[1]Социально-коммун. разв. КГ  '!$C$11:$P$11</c:f>
              <c:strCache>
                <c:ptCount val="14"/>
                <c:pt idx="0">
                  <c:v>Совершает манипуляции с предметами и игрушкамив соответствии с их социальным назначением.</c:v>
                </c:pt>
                <c:pt idx="1">
                  <c:v>Поддерживает потребность в доброжелательном внимании, заботе, положительной оценке взрослых</c:v>
                </c:pt>
                <c:pt idx="2">
                  <c:v>Использует разнообразные телесные контакты (прикосновения), жесты, мимику</c:v>
                </c:pt>
                <c:pt idx="3">
                  <c:v>Называет свое имя, имена членов своей семьи, а также проявляет эмоциональную реакция на состояние близких</c:v>
                </c:pt>
                <c:pt idx="4">
                  <c:v>Участвует в совместной с воспитателем и другими детьми деятельности.</c:v>
                </c:pt>
                <c:pt idx="5">
                  <c:v>Проявлет инициативу в общении со взрослыми и сверстниками.  Обращается   к взрослому с просьбой о помощи.</c:v>
                </c:pt>
                <c:pt idx="6">
                  <c:v>Включается в игровые ситуации, вспоминая любимые сказки, стихотворения и др. Активно   включается в парные игры со взрослым.</c:v>
                </c:pt>
                <c:pt idx="7">
                  <c:v>Активно   подражает сверстникам и взрослым.</c:v>
                </c:pt>
                <c:pt idx="8">
                  <c:v>Проявляет отрицательное отношение к порицаемым личностным качествам сверстников.</c:v>
                </c:pt>
                <c:pt idx="9">
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</c:pt>
                <c:pt idx="10">
                  <c:v>Проявляет элементарные правила вежливости.</c:v>
                </c:pt>
                <c:pt idx="11">
                  <c:v>Может играть рядом, не мешать другим детям, подражать действиям сверстника и взрослого</c:v>
                </c:pt>
                <c:pt idx="12">
                  <c:v>Демонстрирует   элементарный навык самообслуживания.</c:v>
                </c:pt>
                <c:pt idx="13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'социально-коммуникативное 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</c:ser>
        <c:ser>
          <c:idx val="25"/>
          <c:order val="25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'[1]Социально-коммун. разв. КГ  '!$C$11:$P$11</c:f>
              <c:strCache>
                <c:ptCount val="14"/>
                <c:pt idx="0">
                  <c:v>Совершает манипуляции с предметами и игрушкамив соответствии с их социальным назначением.</c:v>
                </c:pt>
                <c:pt idx="1">
                  <c:v>Поддерживает потребность в доброжелательном внимании, заботе, положительной оценке взрослых</c:v>
                </c:pt>
                <c:pt idx="2">
                  <c:v>Использует разнообразные телесные контакты (прикосновения), жесты, мимику</c:v>
                </c:pt>
                <c:pt idx="3">
                  <c:v>Называет свое имя, имена членов своей семьи, а также проявляет эмоциональную реакция на состояние близких</c:v>
                </c:pt>
                <c:pt idx="4">
                  <c:v>Участвует в совместной с воспитателем и другими детьми деятельности.</c:v>
                </c:pt>
                <c:pt idx="5">
                  <c:v>Проявлет инициативу в общении со взрослыми и сверстниками.  Обращается   к взрослому с просьбой о помощи.</c:v>
                </c:pt>
                <c:pt idx="6">
                  <c:v>Включается в игровые ситуации, вспоминая любимые сказки, стихотворения и др. Активно   включается в парные игры со взрослым.</c:v>
                </c:pt>
                <c:pt idx="7">
                  <c:v>Активно   подражает сверстникам и взрослым.</c:v>
                </c:pt>
                <c:pt idx="8">
                  <c:v>Проявляет отрицательное отношение к порицаемым личностным качествам сверстников.</c:v>
                </c:pt>
                <c:pt idx="9">
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</c:pt>
                <c:pt idx="10">
                  <c:v>Проявляет элементарные правила вежливости.</c:v>
                </c:pt>
                <c:pt idx="11">
                  <c:v>Может играть рядом, не мешать другим детям, подражать действиям сверстника и взрослого</c:v>
                </c:pt>
                <c:pt idx="12">
                  <c:v>Демонстрирует   элементарный навык самообслуживания.</c:v>
                </c:pt>
                <c:pt idx="13">
                  <c:v>Общий балл</c:v>
                </c:pt>
              </c:strCache>
            </c:strRef>
          </c:cat>
          <c:val>
            <c:numRef>
              <c:f>'[1]Социально-коммун. разв. КГ  '!$C$37:$P$37</c:f>
              <c:numCache>
                <c:formatCode>General</c:formatCode>
                <c:ptCount val="14"/>
                <c:pt idx="0">
                  <c:v>0.24</c:v>
                </c:pt>
                <c:pt idx="1">
                  <c:v>0.32</c:v>
                </c:pt>
                <c:pt idx="2">
                  <c:v>0.08</c:v>
                </c:pt>
                <c:pt idx="3">
                  <c:v>0.2</c:v>
                </c:pt>
                <c:pt idx="4">
                  <c:v>0.32</c:v>
                </c:pt>
                <c:pt idx="5">
                  <c:v>0.28000000000000003</c:v>
                </c:pt>
                <c:pt idx="6">
                  <c:v>0.2</c:v>
                </c:pt>
                <c:pt idx="7">
                  <c:v>0.24</c:v>
                </c:pt>
                <c:pt idx="8">
                  <c:v>0.28000000000000003</c:v>
                </c:pt>
                <c:pt idx="9">
                  <c:v>0.32</c:v>
                </c:pt>
                <c:pt idx="10">
                  <c:v>0.32</c:v>
                </c:pt>
                <c:pt idx="11">
                  <c:v>0.2</c:v>
                </c:pt>
                <c:pt idx="12">
                  <c:v>0.2</c:v>
                </c:pt>
                <c:pt idx="13">
                  <c:v>0.24615384615384617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72388032"/>
        <c:axId val="-1272402176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'[1]Социально-коммун. разв. КГ  '!$C$12:$O$12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3</c:v>
                      </c:pt>
                      <c:pt idx="1">
                        <c:v>5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5</c:v>
                      </c:pt>
                      <c:pt idx="5">
                        <c:v>4</c:v>
                      </c:pt>
                      <c:pt idx="6">
                        <c:v>2</c:v>
                      </c:pt>
                      <c:pt idx="7">
                        <c:v>3</c:v>
                      </c:pt>
                      <c:pt idx="8">
                        <c:v>4</c:v>
                      </c:pt>
                      <c:pt idx="9">
                        <c:v>5</c:v>
                      </c:pt>
                      <c:pt idx="10">
                        <c:v>5</c:v>
                      </c:pt>
                      <c:pt idx="11">
                        <c:v>2</c:v>
                      </c:pt>
                      <c:pt idx="12">
                        <c:v>2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'!$C$14:$O$14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3</c:v>
                      </c:pt>
                      <c:pt idx="1">
                        <c:v>3</c:v>
                      </c:pt>
                      <c:pt idx="3">
                        <c:v>3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'!$C$16:$O$16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'!$C$17:$O$17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'!$C$18:$O$18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'!$C$19:$O$19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'!$C$20:$O$20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'!$C$21:$O$21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'!$C$22:$O$22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'!$C$23:$O$23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2"/>
                <c:order val="12"/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'!$C$24:$O$24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3"/>
                <c:order val="13"/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'!$C$25:$O$25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4"/>
                <c:order val="14"/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'!$C$26:$O$26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5"/>
                <c:order val="15"/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'!$C$27:$O$27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6"/>
                <c:order val="16"/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'!$C$28:$O$28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7"/>
                <c:order val="17"/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'!$C$29:$O$29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8"/>
                <c:order val="18"/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'!$C$30:$O$30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9"/>
                <c:order val="19"/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'!$C$31:$O$31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20"/>
                <c:order val="20"/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'!$C$32:$O$32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21"/>
                <c:order val="21"/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'!$C$33:$O$33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22"/>
                <c:order val="22"/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'!$C$34:$O$34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23"/>
                <c:order val="23"/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'!$C$35:$O$35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24"/>
                <c:order val="24"/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'!$C$36:$O$36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</c:ext>
        </c:extLst>
      </c:bar3DChart>
      <c:catAx>
        <c:axId val="-127238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72402176"/>
        <c:crosses val="autoZero"/>
        <c:auto val="1"/>
        <c:lblAlgn val="ctr"/>
        <c:lblOffset val="100"/>
        <c:noMultiLvlLbl val="0"/>
      </c:catAx>
      <c:valAx>
        <c:axId val="-127240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72388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b="1"/>
              <a:t>Сводный график ООД "Речевое развитие"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5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'Речевое развитие с.г.'!$B$11:$G$11</c:f>
              <c:strCache>
                <c:ptCount val="6"/>
                <c:pt idx="0">
                  <c:v>ребенок владеет активной речью,</c:v>
                </c:pt>
                <c:pt idx="1">
                  <c:v>использует в общении разные части речи, простые предложения из 4-х слов и более, включенные в общение;</c:v>
                </c:pt>
                <c:pt idx="2">
                  <c:v>может обращаться с вопросами и просьбами; </c:v>
                </c:pt>
                <c:pt idx="3">
                  <c:v>ребенок проявляет интерес к стихам, сказкам, повторяет отдельные слова и фразы за взрослым;</c:v>
                </c:pt>
                <c:pt idx="4">
                  <c:v>ребенок рассматривает картинки, показывает и называет предметы, изображенные на них</c:v>
                </c:pt>
                <c:pt idx="5">
                  <c:v>Общий балл</c:v>
                </c:pt>
              </c:strCache>
            </c:strRef>
          </c:cat>
          <c:val>
            <c:numRef>
              <c:f>'Речевое развитие с.г.'!$B$29:$G$29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52609616"/>
        <c:axId val="-1252606352"/>
        <c:axId val="0"/>
      </c:bar3DChart>
      <c:catAx>
        <c:axId val="-125260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52606352"/>
        <c:crosses val="autoZero"/>
        <c:auto val="1"/>
        <c:lblAlgn val="ctr"/>
        <c:lblOffset val="100"/>
        <c:noMultiLvlLbl val="0"/>
      </c:catAx>
      <c:valAx>
        <c:axId val="-125260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5260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b="1"/>
              <a:t>Сводный график ООД "Речевое развитие"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5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'Речевое развитие к.г.'!$B$11:$G$11</c:f>
              <c:strCache>
                <c:ptCount val="6"/>
                <c:pt idx="0">
                  <c:v>ребенок владеет активной речью,</c:v>
                </c:pt>
                <c:pt idx="1">
                  <c:v>использует в общении разные части речи, простые предложения из 4-х слов и более, включенные в общение;</c:v>
                </c:pt>
                <c:pt idx="2">
                  <c:v>может обращаться с вопросами и просьбами; </c:v>
                </c:pt>
                <c:pt idx="3">
                  <c:v>ребенок проявляет интерес к стихам, сказкам, повторяет отдельные слова и фразы за взрослым;</c:v>
                </c:pt>
                <c:pt idx="4">
                  <c:v>ребенок рассматривает картинки, показывает и называет предметы, изображенные на них</c:v>
                </c:pt>
                <c:pt idx="5">
                  <c:v>Общий балл</c:v>
                </c:pt>
              </c:strCache>
            </c:strRef>
          </c:cat>
          <c:val>
            <c:numRef>
              <c:f>'Речевое развитие к.г.'!$B$29:$G$29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52603088"/>
        <c:axId val="-1252607440"/>
        <c:axId val="0"/>
      </c:bar3DChart>
      <c:catAx>
        <c:axId val="-125260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52607440"/>
        <c:crosses val="autoZero"/>
        <c:auto val="1"/>
        <c:lblAlgn val="ctr"/>
        <c:lblOffset val="100"/>
        <c:noMultiLvlLbl val="0"/>
      </c:catAx>
      <c:valAx>
        <c:axId val="-125260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5260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5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 Познавательньное развитие н.г.'!$B$11:$K$11</c:f>
              <c:strCache>
                <c:ptCount val="10"/>
                <c:pt idx="0">
                  <c:v>различает и называет основные цвета</c:v>
                </c:pt>
                <c:pt idx="1">
                  <c:v>различает и называет формы предметов</c:v>
                </c:pt>
                <c:pt idx="2">
                  <c:v>ориентируется в основных пространственных и временных отношениях; ребенок осуществляет поисковые и обследовательские действия;</c:v>
                </c:pt>
                <c:pt idx="3">
                  <c:v>знает основные особенности внешнего облика человека, его деятельности;</c:v>
                </c:pt>
                <c:pt idx="4">
                  <c:v>Знает свое  имя,  имена  близких;  </c:v>
                </c:pt>
                <c:pt idx="5">
                  <c:v>демонстрирует  первоначальные представления о родном городе (селе); ребенок имеет представления об объектах живой и неживой природы ближайшего окружения и их особенностях,</c:v>
                </c:pt>
                <c:pt idx="6">
                  <c:v>проявляет положительное отношение и интерес к взаимодействию с природой,</c:v>
                </c:pt>
                <c:pt idx="7">
                  <c:v> наблюдает за явлениями природы, старается не причинять вред живым объектам;</c:v>
                </c:pt>
                <c:pt idx="8">
                  <c:v>активно действует с окружающими его предметами, знает названия, свойства и назначение многих предметов, находящихся в его повседневном обиходе;</c:v>
                </c:pt>
                <c:pt idx="9">
                  <c:v>Общий балл</c:v>
                </c:pt>
              </c:strCache>
            </c:strRef>
          </c:cat>
          <c:val>
            <c:numRef>
              <c:f>' Познавательньное развитие н.г.'!$B$29:$K$29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52606896"/>
        <c:axId val="-1252614512"/>
        <c:axId val="0"/>
      </c:bar3DChart>
      <c:catAx>
        <c:axId val="-125260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252614512"/>
        <c:crosses val="autoZero"/>
        <c:auto val="1"/>
        <c:lblAlgn val="ctr"/>
        <c:lblOffset val="100"/>
        <c:noMultiLvlLbl val="0"/>
      </c:catAx>
      <c:valAx>
        <c:axId val="-125261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2526068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5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 Познавательньное развитие  с.г'!$B$11:$K$11</c:f>
              <c:strCache>
                <c:ptCount val="10"/>
                <c:pt idx="0">
                  <c:v>различает и называет основные цвета</c:v>
                </c:pt>
                <c:pt idx="1">
                  <c:v>различает и называет формы предметов</c:v>
                </c:pt>
                <c:pt idx="2">
                  <c:v>ориентируется в основных пространственных и временных отношениях; ребенок осуществляет поисковые и обследовательские действия;</c:v>
                </c:pt>
                <c:pt idx="3">
                  <c:v>знает основные особенности внешнего облика человека, его деятельности;</c:v>
                </c:pt>
                <c:pt idx="4">
                  <c:v>Знает свое  имя,  имена  близких;  </c:v>
                </c:pt>
                <c:pt idx="5">
                  <c:v>демонстрирует  первоначальные представления о родном городе (селе); ребенок имеет представления об объектах живой и неживой природы ближайшего окружения и их особенностях,</c:v>
                </c:pt>
                <c:pt idx="6">
                  <c:v>проявляет положительное отношение и интерес к взаимодействию с природой,</c:v>
                </c:pt>
                <c:pt idx="7">
                  <c:v> наблюдает за явлениями природы, старается не причинять вред живым объектам;</c:v>
                </c:pt>
                <c:pt idx="8">
                  <c:v>активно действует с окружающими его предметами, знает названия, свойства и назначение многих предметов, находящихся в его повседневном обиходе;</c:v>
                </c:pt>
                <c:pt idx="9">
                  <c:v>Общий балл</c:v>
                </c:pt>
              </c:strCache>
            </c:strRef>
          </c:cat>
          <c:val>
            <c:numRef>
              <c:f>' Познавательньное развитие  с.г'!$B$28:$K$28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52602544"/>
        <c:axId val="-1252617776"/>
        <c:axId val="0"/>
      </c:bar3DChart>
      <c:catAx>
        <c:axId val="-125260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252617776"/>
        <c:crosses val="autoZero"/>
        <c:auto val="1"/>
        <c:lblAlgn val="ctr"/>
        <c:lblOffset val="100"/>
        <c:noMultiLvlLbl val="0"/>
      </c:catAx>
      <c:valAx>
        <c:axId val="-125261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2526025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5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 Познавательньное развитие  к.г'!$B$11:$K$11</c:f>
              <c:strCache>
                <c:ptCount val="10"/>
                <c:pt idx="0">
                  <c:v>различает и называет основные цвета</c:v>
                </c:pt>
                <c:pt idx="1">
                  <c:v>различает и называет формы предметов</c:v>
                </c:pt>
                <c:pt idx="2">
                  <c:v>ориентируется в основных пространственных и временных отношениях; ребенок осуществляет поисковые и обследовательские действия;</c:v>
                </c:pt>
                <c:pt idx="3">
                  <c:v>знает основные особенности внешнего облика человека, его деятельности;</c:v>
                </c:pt>
                <c:pt idx="4">
                  <c:v>Знает свое  имя,  имена  близких;  </c:v>
                </c:pt>
                <c:pt idx="5">
                  <c:v>демонстрирует  первоначальные представления о родном городе (селе); ребенок имеет представления об объектах живой и неживой природы ближайшего окружения и их особенностях,</c:v>
                </c:pt>
                <c:pt idx="6">
                  <c:v>проявляет положительное отношение и интерес к взаимодействию с природой,</c:v>
                </c:pt>
                <c:pt idx="7">
                  <c:v> наблюдает за явлениями природы, старается не причинять вред живым объектам;</c:v>
                </c:pt>
                <c:pt idx="8">
                  <c:v>активно действует с окружающими его предметами, знает названия, свойства и назначение многих предметов, находящихся в его повседневном обиходе;</c:v>
                </c:pt>
                <c:pt idx="9">
                  <c:v>Общий балл</c:v>
                </c:pt>
              </c:strCache>
            </c:strRef>
          </c:cat>
          <c:val>
            <c:numRef>
              <c:f>' Познавательньное развитие  к.г'!$B$29:$K$29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49549088"/>
        <c:axId val="-1249560512"/>
        <c:axId val="0"/>
      </c:bar3DChart>
      <c:catAx>
        <c:axId val="-12495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249560512"/>
        <c:crosses val="autoZero"/>
        <c:auto val="1"/>
        <c:lblAlgn val="ctr"/>
        <c:lblOffset val="100"/>
        <c:noMultiLvlLbl val="0"/>
      </c:catAx>
      <c:valAx>
        <c:axId val="-124956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2495490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Сводный график мониторинга ООД "Хужодественно-эстетического развития
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2184531785847445E-2"/>
          <c:y val="0.11608763693270735"/>
          <c:w val="0.98758105658733575"/>
          <c:h val="0.6080859610858502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'Худ.-эст. разв.н.г.'!$B$11:$R$11</c:f>
              <c:strCache>
                <c:ptCount val="17"/>
                <c:pt idx="0">
                  <c:v>умение правильно держать карандаш, кисть, фломастер</c:v>
                </c:pt>
                <c:pt idx="1">
                  <c:v>умение зрительно воспринимать предметы разной формы</c:v>
                </c:pt>
                <c:pt idx="2">
                  <c:v>Сформировано  умение самостоятельно чертить штрихи, линии</c:v>
                </c:pt>
                <c:pt idx="3">
                  <c:v>Сформировано умение  различать основные цвета</c:v>
                </c:pt>
                <c:pt idx="4">
                  <c:v>Сформированопредставление о том как правильно катать колбаску,палочки</c:v>
                </c:pt>
                <c:pt idx="5">
                  <c:v>Сформировано умение сминать шарик между ладонями (лепешки, печенье,пряники)</c:v>
                </c:pt>
                <c:pt idx="6">
                  <c:v>Сформировано  умение из шарика составить неволяшку, цыпленка, снеговика</c:v>
                </c:pt>
                <c:pt idx="7">
                  <c:v>Сформировано представление как  отщипывать от большого комка маленькие. Разминать их, прижимать,соединять</c:v>
                </c:pt>
                <c:pt idx="8">
                  <c:v>с удовольствием слушает музыку, подпевает,</c:v>
                </c:pt>
                <c:pt idx="9">
                  <c:v>выполняет простые танцевальные движения; </c:v>
                </c:pt>
                <c:pt idx="10">
                  <c:v>адекватно реагировать на сказочных героев.</c:v>
                </c:pt>
                <c:pt idx="11">
                  <c:v>перевоплощаться в образы  сказочных героев</c:v>
                </c:pt>
                <c:pt idx="12">
                  <c:v>дети знакомы со строительными деталями: кубик, кирпичик, трехгранная призма, пластина, цилиндр
</c:v>
                </c:pt>
                <c:pt idx="13">
                  <c:v>сооружать элементарные постройки  по образцу</c:v>
                </c:pt>
                <c:pt idx="14">
                  <c:v>разворачивать игру вокруг постройки, пользоваться дополнительными соразмерными сюжетными игрушками </c:v>
                </c:pt>
                <c:pt idx="15">
                  <c:v>действовать с пластмассовым и простейшими конструкторами</c:v>
                </c:pt>
                <c:pt idx="16">
                  <c:v>Общий балл</c:v>
                </c:pt>
              </c:strCache>
            </c:strRef>
          </c:cat>
          <c:val>
            <c:numRef>
              <c:f>'Худ.-эст. разв.н.г.'!$B$29:$S$29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49552352"/>
        <c:axId val="-1249558880"/>
        <c:axId val="0"/>
      </c:bar3DChart>
      <c:catAx>
        <c:axId val="-124955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249558880"/>
        <c:crosses val="autoZero"/>
        <c:auto val="1"/>
        <c:lblAlgn val="ctr"/>
        <c:lblOffset val="100"/>
        <c:noMultiLvlLbl val="0"/>
      </c:catAx>
      <c:valAx>
        <c:axId val="-124955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2495523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Сводный график мониторинга ООД "Хужодественно-эстетического развития
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2184531785847445E-2"/>
          <c:y val="0.11608763693270735"/>
          <c:w val="0.98758105658733575"/>
          <c:h val="0.6080859610858502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'Худ.-эст. разв. с.г.'!$B$11:$R$11</c:f>
              <c:strCache>
                <c:ptCount val="17"/>
                <c:pt idx="0">
                  <c:v>умение правильно держать карандаш, кисть, фломастер</c:v>
                </c:pt>
                <c:pt idx="1">
                  <c:v>умение зрительно воспринимать предметы разной формы</c:v>
                </c:pt>
                <c:pt idx="2">
                  <c:v>Сформировано  умение самостоятельно чертить штрихи, линии</c:v>
                </c:pt>
                <c:pt idx="3">
                  <c:v>Сформировано умение  различать основные цвета</c:v>
                </c:pt>
                <c:pt idx="4">
                  <c:v>Сформированопредставление о том как правильно катать колбаску,палочки</c:v>
                </c:pt>
                <c:pt idx="5">
                  <c:v>Сформировано умение сминать шарик между ладонями (лепешки, печенье,пряники)</c:v>
                </c:pt>
                <c:pt idx="6">
                  <c:v>Сформировано  умение из шарика составить неволяшку, цыпленка, снеговика</c:v>
                </c:pt>
                <c:pt idx="7">
                  <c:v>Сформировано представление как  отщипывать от большого комка маленькие. Разминать их, прижимать,соединять</c:v>
                </c:pt>
                <c:pt idx="8">
                  <c:v>с удовольствием слушает музыку, подпевает,</c:v>
                </c:pt>
                <c:pt idx="9">
                  <c:v>выполняет простые танцевальные движения; </c:v>
                </c:pt>
                <c:pt idx="10">
                  <c:v>адекватно реагировать на сказочных героев.</c:v>
                </c:pt>
                <c:pt idx="11">
                  <c:v>перевоплощаться в образы  сказочных героев</c:v>
                </c:pt>
                <c:pt idx="12">
                  <c:v>дети знакомы со строительными деталями: кубик, кирпичик, трехгранная призма, пластина, цилиндр
</c:v>
                </c:pt>
                <c:pt idx="13">
                  <c:v>сооружать элементарные постройки  по образцу</c:v>
                </c:pt>
                <c:pt idx="14">
                  <c:v>разворачивать игру вокруг постройки, пользоваться дополнительными соразмерными сюжетными игрушками </c:v>
                </c:pt>
                <c:pt idx="15">
                  <c:v>действовать с пластмассовым и простейшими конструкторами</c:v>
                </c:pt>
                <c:pt idx="16">
                  <c:v>Общий балл</c:v>
                </c:pt>
              </c:strCache>
            </c:strRef>
          </c:cat>
          <c:val>
            <c:numRef>
              <c:f>'Худ.-эст. разв. с.г.'!$B$28:$S$28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49548544"/>
        <c:axId val="-1249559968"/>
        <c:axId val="0"/>
      </c:bar3DChart>
      <c:catAx>
        <c:axId val="-124954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249559968"/>
        <c:crosses val="autoZero"/>
        <c:auto val="1"/>
        <c:lblAlgn val="ctr"/>
        <c:lblOffset val="100"/>
        <c:noMultiLvlLbl val="0"/>
      </c:catAx>
      <c:valAx>
        <c:axId val="-124955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2495485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Сводный график мониторинга ООД "Хужодественно-эстетического развития
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2184531785847445E-2"/>
          <c:y val="0.11608763693270735"/>
          <c:w val="0.98758105658733575"/>
          <c:h val="0.6080859610858502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'Худ.-эст. разв. к.г.'!$B$11:$R$11</c:f>
              <c:strCache>
                <c:ptCount val="17"/>
                <c:pt idx="0">
                  <c:v>умение правильно держать карандаш, кисть, фломастер</c:v>
                </c:pt>
                <c:pt idx="1">
                  <c:v>умение зрительно воспринимать предметы разной формы</c:v>
                </c:pt>
                <c:pt idx="2">
                  <c:v>Сформировано  умение самостоятельно чертить штрихи, линии</c:v>
                </c:pt>
                <c:pt idx="3">
                  <c:v>Сформировано умение  различать основные цвета</c:v>
                </c:pt>
                <c:pt idx="4">
                  <c:v>Сформированопредставление о том как правильно катать колбаску,палочки</c:v>
                </c:pt>
                <c:pt idx="5">
                  <c:v>Сформировано умение сминать шарик между ладонями (лепешки, печенье,пряники)</c:v>
                </c:pt>
                <c:pt idx="6">
                  <c:v>Сформировано  умение из шарика составить неволяшку, цыпленка, снеговика</c:v>
                </c:pt>
                <c:pt idx="7">
                  <c:v>Сформировано представление как  отщипывать от большого комка маленькие. Разминать их, прижимать,соединять</c:v>
                </c:pt>
                <c:pt idx="8">
                  <c:v>с удовольствием слушает музыку, подпевает,</c:v>
                </c:pt>
                <c:pt idx="9">
                  <c:v>выполняет простые танцевальные движения; </c:v>
                </c:pt>
                <c:pt idx="10">
                  <c:v>адекватно реагировать на сказочных героев.</c:v>
                </c:pt>
                <c:pt idx="11">
                  <c:v>перевоплощаться в образы  сказочных героев</c:v>
                </c:pt>
                <c:pt idx="12">
                  <c:v>дети знакомы со строительными деталями: кубик, кирпичик, трехгранная призма, пластина, цилиндр
</c:v>
                </c:pt>
                <c:pt idx="13">
                  <c:v>сооружать элементарные постройки  по образцу</c:v>
                </c:pt>
                <c:pt idx="14">
                  <c:v>разворачивать игру вокруг постройки, пользоваться дополнительными соразмерными сюжетными игрушками </c:v>
                </c:pt>
                <c:pt idx="15">
                  <c:v>действовать с пластмассовым и простейшими конструкторами</c:v>
                </c:pt>
                <c:pt idx="16">
                  <c:v>Общий балл</c:v>
                </c:pt>
              </c:strCache>
            </c:strRef>
          </c:cat>
          <c:val>
            <c:numRef>
              <c:f>'Худ.-эст. разв. к.г.'!#REF!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49558336"/>
        <c:axId val="-1249553440"/>
        <c:axId val="0"/>
      </c:bar3DChart>
      <c:catAx>
        <c:axId val="-124955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249553440"/>
        <c:crosses val="autoZero"/>
        <c:auto val="1"/>
        <c:lblAlgn val="ctr"/>
        <c:lblOffset val="100"/>
        <c:noMultiLvlLbl val="0"/>
      </c:catAx>
      <c:valAx>
        <c:axId val="-124955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249558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/>
              <a:t>Сводный мониторинг освоения ООП ДО за _________________________учебный год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5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'Сводный мониторинг н.г.'!$B$11:$G$11</c:f>
              <c:strCache>
                <c:ptCount val="6"/>
                <c:pt idx="0">
                  <c:v>социально - коммуникативное развитие</c:v>
                </c:pt>
                <c:pt idx="1">
                  <c:v>позновательное развитие.</c:v>
                </c:pt>
                <c:pt idx="2">
                  <c:v>речевое развитие</c:v>
                </c:pt>
                <c:pt idx="3">
                  <c:v>физическое развитие</c:v>
                </c:pt>
                <c:pt idx="4">
                  <c:v>художественно - эстетическое развитие</c:v>
                </c:pt>
                <c:pt idx="5">
                  <c:v>Общий балл</c:v>
                </c:pt>
              </c:strCache>
            </c:strRef>
          </c:cat>
          <c:val>
            <c:numRef>
              <c:f>'Сводный мониторинг н.г.'!#REF!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49545280"/>
        <c:axId val="-1249550720"/>
        <c:axId val="0"/>
      </c:bar3DChart>
      <c:catAx>
        <c:axId val="-124954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49550720"/>
        <c:crosses val="autoZero"/>
        <c:auto val="1"/>
        <c:lblAlgn val="ctr"/>
        <c:lblOffset val="100"/>
        <c:noMultiLvlLbl val="0"/>
      </c:catAx>
      <c:valAx>
        <c:axId val="-124955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49545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/>
              <a:t>Сводный мониторинг освоения ООП ДО за _________________________учебный год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5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'Сводный мониторинг с.г.'!$B$11:$G$11</c:f>
              <c:strCache>
                <c:ptCount val="6"/>
                <c:pt idx="0">
                  <c:v>социально - коммуникативное развитие</c:v>
                </c:pt>
                <c:pt idx="1">
                  <c:v>позновательное развитие.</c:v>
                </c:pt>
                <c:pt idx="2">
                  <c:v>речевое развитие</c:v>
                </c:pt>
                <c:pt idx="3">
                  <c:v>физическое развитие</c:v>
                </c:pt>
                <c:pt idx="4">
                  <c:v>художественно - эстетическое развитие</c:v>
                </c:pt>
                <c:pt idx="5">
                  <c:v>Общий балл</c:v>
                </c:pt>
              </c:strCache>
            </c:strRef>
          </c:cat>
          <c:val>
            <c:numRef>
              <c:f>'Сводный мониторинг с.г.'!$B$28:$G$28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49550176"/>
        <c:axId val="-1249549632"/>
        <c:axId val="0"/>
      </c:bar3DChart>
      <c:catAx>
        <c:axId val="-124955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49549632"/>
        <c:crosses val="autoZero"/>
        <c:auto val="1"/>
        <c:lblAlgn val="ctr"/>
        <c:lblOffset val="100"/>
        <c:noMultiLvlLbl val="0"/>
      </c:catAx>
      <c:valAx>
        <c:axId val="-124954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49550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b="1"/>
              <a:t>Сводный график мониторинга ООД "Социально-коммуникативное развитие"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'[1]Социально-коммун. разв. КГ  '!$C$11:$P$11</c:f>
              <c:strCache>
                <c:ptCount val="14"/>
                <c:pt idx="0">
                  <c:v>Совершает манипуляции с предметами и игрушкамив соответствии с их социальным назначением.</c:v>
                </c:pt>
                <c:pt idx="1">
                  <c:v>Поддерживает потребность в доброжелательном внимании, заботе, положительной оценке взрослых</c:v>
                </c:pt>
                <c:pt idx="2">
                  <c:v>Использует разнообразные телесные контакты (прикосновения), жесты, мимику</c:v>
                </c:pt>
                <c:pt idx="3">
                  <c:v>Называет свое имя, имена членов своей семьи, а также проявляет эмоциональную реакция на состояние близких</c:v>
                </c:pt>
                <c:pt idx="4">
                  <c:v>Участвует в совместной с воспитателем и другими детьми деятельности.</c:v>
                </c:pt>
                <c:pt idx="5">
                  <c:v>Проявлет инициативу в общении со взрослыми и сверстниками.  Обращается   к взрослому с просьбой о помощи.</c:v>
                </c:pt>
                <c:pt idx="6">
                  <c:v>Включается в игровые ситуации, вспоминая любимые сказки, стихотворения и др. Активно   включается в парные игры со взрослым.</c:v>
                </c:pt>
                <c:pt idx="7">
                  <c:v>Активно   подражает сверстникам и взрослым.</c:v>
                </c:pt>
                <c:pt idx="8">
                  <c:v>Проявляет отрицательное отношение к порицаемым личностным качествам сверстников.</c:v>
                </c:pt>
                <c:pt idx="9">
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</c:pt>
                <c:pt idx="10">
                  <c:v>Проявляет элементарные правила вежливости.</c:v>
                </c:pt>
                <c:pt idx="11">
                  <c:v>Может играть рядом, не мешать другим детям, подражать действиям сверстника и взрослого</c:v>
                </c:pt>
                <c:pt idx="12">
                  <c:v>Демонстрирует   элементарный навык самообслуживания.</c:v>
                </c:pt>
                <c:pt idx="13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'социально-коммуникативное 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'[1]Социально-коммун. разв. КГ  '!$C$11:$P$11</c:f>
              <c:strCache>
                <c:ptCount val="14"/>
                <c:pt idx="0">
                  <c:v>Совершает манипуляции с предметами и игрушкамив соответствии с их социальным назначением.</c:v>
                </c:pt>
                <c:pt idx="1">
                  <c:v>Поддерживает потребность в доброжелательном внимании, заботе, положительной оценке взрослых</c:v>
                </c:pt>
                <c:pt idx="2">
                  <c:v>Использует разнообразные телесные контакты (прикосновения), жесты, мимику</c:v>
                </c:pt>
                <c:pt idx="3">
                  <c:v>Называет свое имя, имена членов своей семьи, а также проявляет эмоциональную реакция на состояние близких</c:v>
                </c:pt>
                <c:pt idx="4">
                  <c:v>Участвует в совместной с воспитателем и другими детьми деятельности.</c:v>
                </c:pt>
                <c:pt idx="5">
                  <c:v>Проявлет инициативу в общении со взрослыми и сверстниками.  Обращается   к взрослому с просьбой о помощи.</c:v>
                </c:pt>
                <c:pt idx="6">
                  <c:v>Включается в игровые ситуации, вспоминая любимые сказки, стихотворения и др. Активно   включается в парные игры со взрослым.</c:v>
                </c:pt>
                <c:pt idx="7">
                  <c:v>Активно   подражает сверстникам и взрослым.</c:v>
                </c:pt>
                <c:pt idx="8">
                  <c:v>Проявляет отрицательное отношение к порицаемым личностным качествам сверстников.</c:v>
                </c:pt>
                <c:pt idx="9">
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</c:pt>
                <c:pt idx="10">
                  <c:v>Проявляет элементарные правила вежливости.</c:v>
                </c:pt>
                <c:pt idx="11">
                  <c:v>Может играть рядом, не мешать другим детям, подражать действиям сверстника и взрослого</c:v>
                </c:pt>
                <c:pt idx="12">
                  <c:v>Демонстрирует   элементарный навык самообслуживания.</c:v>
                </c:pt>
                <c:pt idx="13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'социально-коммуникативное 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</c:ser>
        <c:ser>
          <c:idx val="25"/>
          <c:order val="25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'[1]Социально-коммун. разв. КГ  '!$C$11:$P$11</c:f>
              <c:strCache>
                <c:ptCount val="14"/>
                <c:pt idx="0">
                  <c:v>Совершает манипуляции с предметами и игрушкамив соответствии с их социальным назначением.</c:v>
                </c:pt>
                <c:pt idx="1">
                  <c:v>Поддерживает потребность в доброжелательном внимании, заботе, положительной оценке взрослых</c:v>
                </c:pt>
                <c:pt idx="2">
                  <c:v>Использует разнообразные телесные контакты (прикосновения), жесты, мимику</c:v>
                </c:pt>
                <c:pt idx="3">
                  <c:v>Называет свое имя, имена членов своей семьи, а также проявляет эмоциональную реакция на состояние близких</c:v>
                </c:pt>
                <c:pt idx="4">
                  <c:v>Участвует в совместной с воспитателем и другими детьми деятельности.</c:v>
                </c:pt>
                <c:pt idx="5">
                  <c:v>Проявлет инициативу в общении со взрослыми и сверстниками.  Обращается   к взрослому с просьбой о помощи.</c:v>
                </c:pt>
                <c:pt idx="6">
                  <c:v>Включается в игровые ситуации, вспоминая любимые сказки, стихотворения и др. Активно   включается в парные игры со взрослым.</c:v>
                </c:pt>
                <c:pt idx="7">
                  <c:v>Активно   подражает сверстникам и взрослым.</c:v>
                </c:pt>
                <c:pt idx="8">
                  <c:v>Проявляет отрицательное отношение к порицаемым личностным качествам сверстников.</c:v>
                </c:pt>
                <c:pt idx="9">
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</c:pt>
                <c:pt idx="10">
                  <c:v>Проявляет элементарные правила вежливости.</c:v>
                </c:pt>
                <c:pt idx="11">
                  <c:v>Может играть рядом, не мешать другим детям, подражать действиям сверстника и взрослого</c:v>
                </c:pt>
                <c:pt idx="12">
                  <c:v>Демонстрирует   элементарный навык самообслуживания.</c:v>
                </c:pt>
                <c:pt idx="13">
                  <c:v>Общий балл</c:v>
                </c:pt>
              </c:strCache>
            </c:strRef>
          </c:cat>
          <c:val>
            <c:numRef>
              <c:f>'[1]Социально-коммун. разв. КГ  '!$C$37:$P$37</c:f>
              <c:numCache>
                <c:formatCode>General</c:formatCode>
                <c:ptCount val="14"/>
                <c:pt idx="0">
                  <c:v>0.24</c:v>
                </c:pt>
                <c:pt idx="1">
                  <c:v>0.32</c:v>
                </c:pt>
                <c:pt idx="2">
                  <c:v>0.08</c:v>
                </c:pt>
                <c:pt idx="3">
                  <c:v>0.2</c:v>
                </c:pt>
                <c:pt idx="4">
                  <c:v>0.32</c:v>
                </c:pt>
                <c:pt idx="5">
                  <c:v>0.28000000000000003</c:v>
                </c:pt>
                <c:pt idx="6">
                  <c:v>0.2</c:v>
                </c:pt>
                <c:pt idx="7">
                  <c:v>0.24</c:v>
                </c:pt>
                <c:pt idx="8">
                  <c:v>0.28000000000000003</c:v>
                </c:pt>
                <c:pt idx="9">
                  <c:v>0.32</c:v>
                </c:pt>
                <c:pt idx="10">
                  <c:v>0.32</c:v>
                </c:pt>
                <c:pt idx="11">
                  <c:v>0.2</c:v>
                </c:pt>
                <c:pt idx="12">
                  <c:v>0.2</c:v>
                </c:pt>
                <c:pt idx="13">
                  <c:v>0.24615384615384617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72402720"/>
        <c:axId val="-1272398368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'[1]Социально-коммун. разв. КГ  '!$C$12:$O$12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3</c:v>
                      </c:pt>
                      <c:pt idx="1">
                        <c:v>5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5</c:v>
                      </c:pt>
                      <c:pt idx="5">
                        <c:v>4</c:v>
                      </c:pt>
                      <c:pt idx="6">
                        <c:v>2</c:v>
                      </c:pt>
                      <c:pt idx="7">
                        <c:v>3</c:v>
                      </c:pt>
                      <c:pt idx="8">
                        <c:v>4</c:v>
                      </c:pt>
                      <c:pt idx="9">
                        <c:v>5</c:v>
                      </c:pt>
                      <c:pt idx="10">
                        <c:v>5</c:v>
                      </c:pt>
                      <c:pt idx="11">
                        <c:v>2</c:v>
                      </c:pt>
                      <c:pt idx="12">
                        <c:v>2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'!$C$14:$O$14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3</c:v>
                      </c:pt>
                      <c:pt idx="1">
                        <c:v>3</c:v>
                      </c:pt>
                      <c:pt idx="3">
                        <c:v>3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'!$C$16:$O$16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'!$C$17:$O$17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'!$C$18:$O$18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'!$C$19:$O$19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'!$C$20:$O$20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'!$C$21:$O$21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'!$C$22:$O$22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'!$C$23:$O$23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2"/>
                <c:order val="12"/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'!$C$24:$O$24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3"/>
                <c:order val="13"/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'!$C$25:$O$25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4"/>
                <c:order val="14"/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'!$C$26:$O$26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5"/>
                <c:order val="15"/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'!$C$27:$O$27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6"/>
                <c:order val="16"/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'!$C$28:$O$28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7"/>
                <c:order val="17"/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'!$C$29:$O$29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8"/>
                <c:order val="18"/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'!$C$30:$O$30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9"/>
                <c:order val="19"/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'!$C$31:$O$31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20"/>
                <c:order val="20"/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'!$C$32:$O$32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21"/>
                <c:order val="21"/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'!$C$33:$O$33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22"/>
                <c:order val="22"/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'!$C$34:$O$34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23"/>
                <c:order val="23"/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'!$C$35:$O$35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24"/>
                <c:order val="24"/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'!$C$36:$O$36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</c:ext>
        </c:extLst>
      </c:bar3DChart>
      <c:catAx>
        <c:axId val="-127240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72398368"/>
        <c:crosses val="autoZero"/>
        <c:auto val="1"/>
        <c:lblAlgn val="ctr"/>
        <c:lblOffset val="100"/>
        <c:noMultiLvlLbl val="0"/>
      </c:catAx>
      <c:valAx>
        <c:axId val="-127239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724027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/>
              <a:t>Сводный мониторинг освоения ООП ДО за _________________________учебный год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5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47731152"/>
        <c:axId val="-1247735504"/>
        <c:axId val="0"/>
      </c:bar3DChart>
      <c:catAx>
        <c:axId val="-124773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47735504"/>
        <c:crosses val="autoZero"/>
        <c:auto val="1"/>
        <c:lblAlgn val="ctr"/>
        <c:lblOffset val="100"/>
        <c:noMultiLvlLbl val="0"/>
      </c:catAx>
      <c:valAx>
        <c:axId val="-124773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477311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/>
              <a:t>Количественные результаты по отдельным ОО</a:t>
            </a:r>
          </a:p>
        </c:rich>
      </c:tx>
      <c:layout>
        <c:manualLayout>
          <c:xMode val="edge"/>
          <c:yMode val="edge"/>
          <c:x val="0.26718160919540229"/>
          <c:y val="1.6580312684679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'Аналитич справка НГ'!$A$15</c:f>
              <c:strCache>
                <c:ptCount val="1"/>
                <c:pt idx="0">
                  <c:v>социально комуникативное развитие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'Аналитич справка НГ'!$B$13:$K$14</c15:sqref>
                  </c15:fullRef>
                </c:ext>
              </c:extLst>
              <c:f>('Аналитич справка НГ'!$C$13:$C$14,'Аналитич справка НГ'!$E$13:$E$14,'Аналитич справка НГ'!$G$13:$G$14,'Аналитич справка НГ'!$I$13:$I$14,'Аналитич справка НГ'!$K$13:$K$14)</c:f>
              <c:multiLvlStrCache>
                <c:ptCount val="5"/>
                <c:lvl>
                  <c:pt idx="0">
                    <c:v>кол-во</c:v>
                  </c:pt>
                  <c:pt idx="1">
                    <c:v>кол-во</c:v>
                  </c:pt>
                  <c:pt idx="2">
                    <c:v>кол-во</c:v>
                  </c:pt>
                  <c:pt idx="3">
                    <c:v>кол-во</c:v>
                  </c:pt>
                  <c:pt idx="4">
                    <c:v>кол-во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'Аналитич справка НГ'!$B$15:$K$15</c15:sqref>
                  </c15:fullRef>
                </c:ext>
              </c:extLst>
              <c:f>('Аналитич справка НГ'!$C$15,'Аналитич справка НГ'!$E$15,'Аналитич справка НГ'!$G$15,'Аналитич справка НГ'!$I$15,'Аналитич справка НГ'!$K$15)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23</c:v>
                </c:pt>
              </c:numCache>
            </c:numRef>
          </c:val>
        </c:ser>
        <c:ser>
          <c:idx val="1"/>
          <c:order val="1"/>
          <c:tx>
            <c:strRef>
              <c:f>'Аналитич справка НГ'!$A$16</c:f>
              <c:strCache>
                <c:ptCount val="1"/>
                <c:pt idx="0">
                  <c:v>позновательное развитие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'Аналитич справка НГ'!$B$13:$K$14</c15:sqref>
                  </c15:fullRef>
                </c:ext>
              </c:extLst>
              <c:f>('Аналитич справка НГ'!$C$13:$C$14,'Аналитич справка НГ'!$E$13:$E$14,'Аналитич справка НГ'!$G$13:$G$14,'Аналитич справка НГ'!$I$13:$I$14,'Аналитич справка НГ'!$K$13:$K$14)</c:f>
              <c:multiLvlStrCache>
                <c:ptCount val="5"/>
                <c:lvl>
                  <c:pt idx="0">
                    <c:v>кол-во</c:v>
                  </c:pt>
                  <c:pt idx="1">
                    <c:v>кол-во</c:v>
                  </c:pt>
                  <c:pt idx="2">
                    <c:v>кол-во</c:v>
                  </c:pt>
                  <c:pt idx="3">
                    <c:v>кол-во</c:v>
                  </c:pt>
                  <c:pt idx="4">
                    <c:v>кол-во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'Аналитич справка НГ'!$B$16:$K$16</c15:sqref>
                  </c15:fullRef>
                </c:ext>
              </c:extLst>
              <c:f>('Аналитич справка НГ'!$C$16,'Аналитич справка НГ'!$E$16,'Аналитич справка НГ'!$G$16,'Аналитич справка НГ'!$I$16,'Аналитич справка НГ'!$K$16)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'Аналитич справка НГ'!$A$17</c:f>
              <c:strCache>
                <c:ptCount val="1"/>
                <c:pt idx="0">
                  <c:v>речевое развитие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'Аналитич справка НГ'!$B$13:$K$14</c15:sqref>
                  </c15:fullRef>
                </c:ext>
              </c:extLst>
              <c:f>('Аналитич справка НГ'!$C$13:$C$14,'Аналитич справка НГ'!$E$13:$E$14,'Аналитич справка НГ'!$G$13:$G$14,'Аналитич справка НГ'!$I$13:$I$14,'Аналитич справка НГ'!$K$13:$K$14)</c:f>
              <c:multiLvlStrCache>
                <c:ptCount val="5"/>
                <c:lvl>
                  <c:pt idx="0">
                    <c:v>кол-во</c:v>
                  </c:pt>
                  <c:pt idx="1">
                    <c:v>кол-во</c:v>
                  </c:pt>
                  <c:pt idx="2">
                    <c:v>кол-во</c:v>
                  </c:pt>
                  <c:pt idx="3">
                    <c:v>кол-во</c:v>
                  </c:pt>
                  <c:pt idx="4">
                    <c:v>кол-во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'Аналитич справка НГ'!$B$17:$K$17</c15:sqref>
                  </c15:fullRef>
                </c:ext>
              </c:extLst>
              <c:f>('Аналитич справка НГ'!$C$17,'Аналитич справка НГ'!$E$17,'Аналитич справка НГ'!$G$17,'Аналитич справка НГ'!$I$17,'Аналитич справка НГ'!$K$17)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'Аналитич справка НГ'!$A$18</c:f>
              <c:strCache>
                <c:ptCount val="1"/>
                <c:pt idx="0">
                  <c:v>физическое развитие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'Аналитич справка НГ'!$B$13:$K$14</c15:sqref>
                  </c15:fullRef>
                </c:ext>
              </c:extLst>
              <c:f>('Аналитич справка НГ'!$C$13:$C$14,'Аналитич справка НГ'!$E$13:$E$14,'Аналитич справка НГ'!$G$13:$G$14,'Аналитич справка НГ'!$I$13:$I$14,'Аналитич справка НГ'!$K$13:$K$14)</c:f>
              <c:multiLvlStrCache>
                <c:ptCount val="5"/>
                <c:lvl>
                  <c:pt idx="0">
                    <c:v>кол-во</c:v>
                  </c:pt>
                  <c:pt idx="1">
                    <c:v>кол-во</c:v>
                  </c:pt>
                  <c:pt idx="2">
                    <c:v>кол-во</c:v>
                  </c:pt>
                  <c:pt idx="3">
                    <c:v>кол-во</c:v>
                  </c:pt>
                  <c:pt idx="4">
                    <c:v>кол-во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'Аналитич справка НГ'!$B$18:$K$18</c15:sqref>
                  </c15:fullRef>
                </c:ext>
              </c:extLst>
              <c:f>('Аналитич справка НГ'!$C$18,'Аналитич справка НГ'!$E$18,'Аналитич справка НГ'!$G$18,'Аналитич справка НГ'!$I$18,'Аналитич справка НГ'!$K$18)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'Аналитич справка НГ'!$A$19</c:f>
              <c:strCache>
                <c:ptCount val="1"/>
                <c:pt idx="0">
                  <c:v>художественно-эстетическое развитие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'Аналитич справка НГ'!$B$13:$K$14</c15:sqref>
                  </c15:fullRef>
                </c:ext>
              </c:extLst>
              <c:f>('Аналитич справка НГ'!$C$13:$C$14,'Аналитич справка НГ'!$E$13:$E$14,'Аналитич справка НГ'!$G$13:$G$14,'Аналитич справка НГ'!$I$13:$I$14,'Аналитич справка НГ'!$K$13:$K$14)</c:f>
              <c:multiLvlStrCache>
                <c:ptCount val="5"/>
                <c:lvl>
                  <c:pt idx="0">
                    <c:v>кол-во</c:v>
                  </c:pt>
                  <c:pt idx="1">
                    <c:v>кол-во</c:v>
                  </c:pt>
                  <c:pt idx="2">
                    <c:v>кол-во</c:v>
                  </c:pt>
                  <c:pt idx="3">
                    <c:v>кол-во</c:v>
                  </c:pt>
                  <c:pt idx="4">
                    <c:v>кол-во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'Аналитич справка НГ'!$B$19:$K$19</c15:sqref>
                  </c15:fullRef>
                </c:ext>
              </c:extLst>
              <c:f>('Аналитич справка НГ'!$C$19,'Аналитич справка НГ'!$E$19,'Аналитич справка НГ'!$G$19,'Аналитич справка НГ'!$I$19,'Аналитич справка НГ'!$K$19)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5"/>
          <c:order val="5"/>
          <c:tx>
            <c:strRef>
              <c:f>'Аналитич справка НГ'!$A$20</c:f>
              <c:strCache>
                <c:ptCount val="1"/>
                <c:pt idx="0">
                  <c:v>Итого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'Аналитич справка НГ'!$B$13:$K$14</c15:sqref>
                  </c15:fullRef>
                </c:ext>
              </c:extLst>
              <c:f>('Аналитич справка НГ'!$C$13:$C$14,'Аналитич справка НГ'!$E$13:$E$14,'Аналитич справка НГ'!$G$13:$G$14,'Аналитич справка НГ'!$I$13:$I$14,'Аналитич справка НГ'!$K$13:$K$14)</c:f>
              <c:multiLvlStrCache>
                <c:ptCount val="5"/>
                <c:lvl>
                  <c:pt idx="0">
                    <c:v>кол-во</c:v>
                  </c:pt>
                  <c:pt idx="1">
                    <c:v>кол-во</c:v>
                  </c:pt>
                  <c:pt idx="2">
                    <c:v>кол-во</c:v>
                  </c:pt>
                  <c:pt idx="3">
                    <c:v>кол-во</c:v>
                  </c:pt>
                  <c:pt idx="4">
                    <c:v>кол-во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'Аналитич справка НГ'!$B$20:$K$20</c15:sqref>
                  </c15:fullRef>
                </c:ext>
              </c:extLst>
              <c:f>('Аналитич справка НГ'!$C$20,'Аналитич справка НГ'!$E$20,'Аналитич справка НГ'!$G$20,'Аналитич справка НГ'!$I$20,'Аналитич справка НГ'!$K$20)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47721904"/>
        <c:axId val="-1247734960"/>
        <c:axId val="0"/>
      </c:bar3DChart>
      <c:catAx>
        <c:axId val="-124772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47734960"/>
        <c:crosses val="autoZero"/>
        <c:auto val="1"/>
        <c:lblAlgn val="ctr"/>
        <c:lblOffset val="100"/>
        <c:noMultiLvlLbl val="0"/>
      </c:catAx>
      <c:valAx>
        <c:axId val="-124773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4772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/>
              <a:t>Количественные результаты по отдельным ОО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'Аналитич.справка н.г.'!$A$15</c:f>
              <c:strCache>
                <c:ptCount val="1"/>
                <c:pt idx="0">
                  <c:v>социально комуникативное развитие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'Аналитич.справка н.г.'!$B$13:$K$14</c:f>
              <c:multiLvlStrCache>
                <c:ptCount val="10"/>
                <c:lvl>
                  <c:pt idx="0">
                    <c:v>%</c:v>
                  </c:pt>
                  <c:pt idx="1">
                    <c:v>кол-во</c:v>
                  </c:pt>
                  <c:pt idx="2">
                    <c:v>%</c:v>
                  </c:pt>
                  <c:pt idx="3">
                    <c:v>кол-во</c:v>
                  </c:pt>
                  <c:pt idx="4">
                    <c:v>%</c:v>
                  </c:pt>
                  <c:pt idx="5">
                    <c:v>кол-во</c:v>
                  </c:pt>
                  <c:pt idx="6">
                    <c:v>%</c:v>
                  </c:pt>
                  <c:pt idx="7">
                    <c:v>кол-во</c:v>
                  </c:pt>
                  <c:pt idx="8">
                    <c:v>%</c:v>
                  </c:pt>
                  <c:pt idx="9">
                    <c:v>кол-во</c:v>
                  </c:pt>
                </c:lvl>
                <c:lvl>
                  <c:pt idx="0">
                    <c:v>высокий</c:v>
                  </c:pt>
                  <c:pt idx="2">
                    <c:v>средне-высокий</c:v>
                  </c:pt>
                  <c:pt idx="4">
                    <c:v>средний</c:v>
                  </c:pt>
                  <c:pt idx="6">
                    <c:v>средне -низкий</c:v>
                  </c:pt>
                  <c:pt idx="8">
                    <c:v>низкий</c:v>
                  </c:pt>
                </c:lvl>
              </c:multiLvlStrCache>
            </c:multiLvlStrRef>
          </c:cat>
          <c:val>
            <c:numRef>
              <c:f>'Аналитич.справка н.г.'!$B$15:$K$15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'Аналитич.справка н.г.'!$A$16</c:f>
              <c:strCache>
                <c:ptCount val="1"/>
                <c:pt idx="0">
                  <c:v>позновательное развитие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'Аналитич.справка н.г.'!$B$13:$K$14</c:f>
              <c:multiLvlStrCache>
                <c:ptCount val="10"/>
                <c:lvl>
                  <c:pt idx="0">
                    <c:v>%</c:v>
                  </c:pt>
                  <c:pt idx="1">
                    <c:v>кол-во</c:v>
                  </c:pt>
                  <c:pt idx="2">
                    <c:v>%</c:v>
                  </c:pt>
                  <c:pt idx="3">
                    <c:v>кол-во</c:v>
                  </c:pt>
                  <c:pt idx="4">
                    <c:v>%</c:v>
                  </c:pt>
                  <c:pt idx="5">
                    <c:v>кол-во</c:v>
                  </c:pt>
                  <c:pt idx="6">
                    <c:v>%</c:v>
                  </c:pt>
                  <c:pt idx="7">
                    <c:v>кол-во</c:v>
                  </c:pt>
                  <c:pt idx="8">
                    <c:v>%</c:v>
                  </c:pt>
                  <c:pt idx="9">
                    <c:v>кол-во</c:v>
                  </c:pt>
                </c:lvl>
                <c:lvl>
                  <c:pt idx="0">
                    <c:v>высокий</c:v>
                  </c:pt>
                  <c:pt idx="2">
                    <c:v>средне-высокий</c:v>
                  </c:pt>
                  <c:pt idx="4">
                    <c:v>средний</c:v>
                  </c:pt>
                  <c:pt idx="6">
                    <c:v>средне -низкий</c:v>
                  </c:pt>
                  <c:pt idx="8">
                    <c:v>низкий</c:v>
                  </c:pt>
                </c:lvl>
              </c:multiLvlStrCache>
            </c:multiLvlStrRef>
          </c:cat>
          <c:val>
            <c:numRef>
              <c:f>'Аналитич.справка н.г.'!$B$16:$K$16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'Аналитич.справка н.г.'!$A$17</c:f>
              <c:strCache>
                <c:ptCount val="1"/>
                <c:pt idx="0">
                  <c:v>речевое развитие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multiLvlStrRef>
              <c:f>'Аналитич.справка н.г.'!$B$13:$K$14</c:f>
              <c:multiLvlStrCache>
                <c:ptCount val="10"/>
                <c:lvl>
                  <c:pt idx="0">
                    <c:v>%</c:v>
                  </c:pt>
                  <c:pt idx="1">
                    <c:v>кол-во</c:v>
                  </c:pt>
                  <c:pt idx="2">
                    <c:v>%</c:v>
                  </c:pt>
                  <c:pt idx="3">
                    <c:v>кол-во</c:v>
                  </c:pt>
                  <c:pt idx="4">
                    <c:v>%</c:v>
                  </c:pt>
                  <c:pt idx="5">
                    <c:v>кол-во</c:v>
                  </c:pt>
                  <c:pt idx="6">
                    <c:v>%</c:v>
                  </c:pt>
                  <c:pt idx="7">
                    <c:v>кол-во</c:v>
                  </c:pt>
                  <c:pt idx="8">
                    <c:v>%</c:v>
                  </c:pt>
                  <c:pt idx="9">
                    <c:v>кол-во</c:v>
                  </c:pt>
                </c:lvl>
                <c:lvl>
                  <c:pt idx="0">
                    <c:v>высокий</c:v>
                  </c:pt>
                  <c:pt idx="2">
                    <c:v>средне-высокий</c:v>
                  </c:pt>
                  <c:pt idx="4">
                    <c:v>средний</c:v>
                  </c:pt>
                  <c:pt idx="6">
                    <c:v>средне -низкий</c:v>
                  </c:pt>
                  <c:pt idx="8">
                    <c:v>низкий</c:v>
                  </c:pt>
                </c:lvl>
              </c:multiLvlStrCache>
            </c:multiLvlStrRef>
          </c:cat>
          <c:val>
            <c:numRef>
              <c:f>'Аналитич.справка н.г.'!$B$17:$K$17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'Аналитич.справка н.г.'!$A$18</c:f>
              <c:strCache>
                <c:ptCount val="1"/>
                <c:pt idx="0">
                  <c:v>физическое развитие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multiLvlStrRef>
              <c:f>'Аналитич.справка н.г.'!$B$13:$K$14</c:f>
              <c:multiLvlStrCache>
                <c:ptCount val="10"/>
                <c:lvl>
                  <c:pt idx="0">
                    <c:v>%</c:v>
                  </c:pt>
                  <c:pt idx="1">
                    <c:v>кол-во</c:v>
                  </c:pt>
                  <c:pt idx="2">
                    <c:v>%</c:v>
                  </c:pt>
                  <c:pt idx="3">
                    <c:v>кол-во</c:v>
                  </c:pt>
                  <c:pt idx="4">
                    <c:v>%</c:v>
                  </c:pt>
                  <c:pt idx="5">
                    <c:v>кол-во</c:v>
                  </c:pt>
                  <c:pt idx="6">
                    <c:v>%</c:v>
                  </c:pt>
                  <c:pt idx="7">
                    <c:v>кол-во</c:v>
                  </c:pt>
                  <c:pt idx="8">
                    <c:v>%</c:v>
                  </c:pt>
                  <c:pt idx="9">
                    <c:v>кол-во</c:v>
                  </c:pt>
                </c:lvl>
                <c:lvl>
                  <c:pt idx="0">
                    <c:v>высокий</c:v>
                  </c:pt>
                  <c:pt idx="2">
                    <c:v>средне-высокий</c:v>
                  </c:pt>
                  <c:pt idx="4">
                    <c:v>средний</c:v>
                  </c:pt>
                  <c:pt idx="6">
                    <c:v>средне -низкий</c:v>
                  </c:pt>
                  <c:pt idx="8">
                    <c:v>низкий</c:v>
                  </c:pt>
                </c:lvl>
              </c:multiLvlStrCache>
            </c:multiLvlStrRef>
          </c:cat>
          <c:val>
            <c:numRef>
              <c:f>'Аналитич.справка н.г.'!$B$18:$K$18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'Аналитич.справка н.г.'!$A$19</c:f>
              <c:strCache>
                <c:ptCount val="1"/>
                <c:pt idx="0">
                  <c:v>художественно-эстетическое развитие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multiLvlStrRef>
              <c:f>'Аналитич.справка н.г.'!$B$13:$K$14</c:f>
              <c:multiLvlStrCache>
                <c:ptCount val="10"/>
                <c:lvl>
                  <c:pt idx="0">
                    <c:v>%</c:v>
                  </c:pt>
                  <c:pt idx="1">
                    <c:v>кол-во</c:v>
                  </c:pt>
                  <c:pt idx="2">
                    <c:v>%</c:v>
                  </c:pt>
                  <c:pt idx="3">
                    <c:v>кол-во</c:v>
                  </c:pt>
                  <c:pt idx="4">
                    <c:v>%</c:v>
                  </c:pt>
                  <c:pt idx="5">
                    <c:v>кол-во</c:v>
                  </c:pt>
                  <c:pt idx="6">
                    <c:v>%</c:v>
                  </c:pt>
                  <c:pt idx="7">
                    <c:v>кол-во</c:v>
                  </c:pt>
                  <c:pt idx="8">
                    <c:v>%</c:v>
                  </c:pt>
                  <c:pt idx="9">
                    <c:v>кол-во</c:v>
                  </c:pt>
                </c:lvl>
                <c:lvl>
                  <c:pt idx="0">
                    <c:v>высокий</c:v>
                  </c:pt>
                  <c:pt idx="2">
                    <c:v>средне-высокий</c:v>
                  </c:pt>
                  <c:pt idx="4">
                    <c:v>средний</c:v>
                  </c:pt>
                  <c:pt idx="6">
                    <c:v>средне -низкий</c:v>
                  </c:pt>
                  <c:pt idx="8">
                    <c:v>низкий</c:v>
                  </c:pt>
                </c:lvl>
              </c:multiLvlStrCache>
            </c:multiLvlStrRef>
          </c:cat>
          <c:val>
            <c:numRef>
              <c:f>'Аналитич.справка н.г.'!$B$19:$K$19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5"/>
          <c:tx>
            <c:strRef>
              <c:f>'Аналитич.справка н.г.'!$A$20</c:f>
              <c:strCache>
                <c:ptCount val="1"/>
                <c:pt idx="0">
                  <c:v>Итого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multiLvlStrRef>
              <c:f>'Аналитич.справка н.г.'!$B$13:$K$14</c:f>
              <c:multiLvlStrCache>
                <c:ptCount val="10"/>
                <c:lvl>
                  <c:pt idx="0">
                    <c:v>%</c:v>
                  </c:pt>
                  <c:pt idx="1">
                    <c:v>кол-во</c:v>
                  </c:pt>
                  <c:pt idx="2">
                    <c:v>%</c:v>
                  </c:pt>
                  <c:pt idx="3">
                    <c:v>кол-во</c:v>
                  </c:pt>
                  <c:pt idx="4">
                    <c:v>%</c:v>
                  </c:pt>
                  <c:pt idx="5">
                    <c:v>кол-во</c:v>
                  </c:pt>
                  <c:pt idx="6">
                    <c:v>%</c:v>
                  </c:pt>
                  <c:pt idx="7">
                    <c:v>кол-во</c:v>
                  </c:pt>
                  <c:pt idx="8">
                    <c:v>%</c:v>
                  </c:pt>
                  <c:pt idx="9">
                    <c:v>кол-во</c:v>
                  </c:pt>
                </c:lvl>
                <c:lvl>
                  <c:pt idx="0">
                    <c:v>высокий</c:v>
                  </c:pt>
                  <c:pt idx="2">
                    <c:v>средне-высокий</c:v>
                  </c:pt>
                  <c:pt idx="4">
                    <c:v>средний</c:v>
                  </c:pt>
                  <c:pt idx="6">
                    <c:v>средне -низкий</c:v>
                  </c:pt>
                  <c:pt idx="8">
                    <c:v>низкий</c:v>
                  </c:pt>
                </c:lvl>
              </c:multiLvlStrCache>
            </c:multiLvlStrRef>
          </c:cat>
          <c:val>
            <c:numRef>
              <c:f>'Аналитич.справка н.г.'!$B$20:$K$20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47734416"/>
        <c:axId val="-1247721360"/>
        <c:axId val="0"/>
      </c:bar3DChart>
      <c:catAx>
        <c:axId val="-12477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47721360"/>
        <c:crosses val="autoZero"/>
        <c:auto val="1"/>
        <c:lblAlgn val="ctr"/>
        <c:lblOffset val="100"/>
        <c:noMultiLvlLbl val="0"/>
      </c:catAx>
      <c:valAx>
        <c:axId val="-124772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4773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/>
              <a:t>Количественные результаты по отдельным ОО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'Аналитич.справка с.г.'!$A$15</c:f>
              <c:strCache>
                <c:ptCount val="1"/>
                <c:pt idx="0">
                  <c:v>социально комуникативное развитие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'Аналитич.справка с.г.'!$B$13:$K$14</c:f>
              <c:multiLvlStrCache>
                <c:ptCount val="10"/>
                <c:lvl>
                  <c:pt idx="0">
                    <c:v>%</c:v>
                  </c:pt>
                  <c:pt idx="1">
                    <c:v>кол-во</c:v>
                  </c:pt>
                  <c:pt idx="2">
                    <c:v>%</c:v>
                  </c:pt>
                  <c:pt idx="3">
                    <c:v>кол-во</c:v>
                  </c:pt>
                  <c:pt idx="4">
                    <c:v>%</c:v>
                  </c:pt>
                  <c:pt idx="5">
                    <c:v>кол-во</c:v>
                  </c:pt>
                  <c:pt idx="6">
                    <c:v>%</c:v>
                  </c:pt>
                  <c:pt idx="7">
                    <c:v>кол-во</c:v>
                  </c:pt>
                  <c:pt idx="8">
                    <c:v>%</c:v>
                  </c:pt>
                  <c:pt idx="9">
                    <c:v>кол-во</c:v>
                  </c:pt>
                </c:lvl>
                <c:lvl>
                  <c:pt idx="0">
                    <c:v>высокий</c:v>
                  </c:pt>
                  <c:pt idx="2">
                    <c:v>средне-высокий</c:v>
                  </c:pt>
                  <c:pt idx="4">
                    <c:v>средний</c:v>
                  </c:pt>
                  <c:pt idx="6">
                    <c:v>средне -низкий</c:v>
                  </c:pt>
                  <c:pt idx="8">
                    <c:v>низкий</c:v>
                  </c:pt>
                </c:lvl>
              </c:multiLvlStrCache>
            </c:multiLvlStrRef>
          </c:cat>
          <c:val>
            <c:numRef>
              <c:f>'Аналитич.справка с.г.'!$B$15:$K$15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'Аналитич.справка с.г.'!$A$16</c:f>
              <c:strCache>
                <c:ptCount val="1"/>
                <c:pt idx="0">
                  <c:v>позновательное развитие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'Аналитич.справка с.г.'!$B$13:$K$14</c:f>
              <c:multiLvlStrCache>
                <c:ptCount val="10"/>
                <c:lvl>
                  <c:pt idx="0">
                    <c:v>%</c:v>
                  </c:pt>
                  <c:pt idx="1">
                    <c:v>кол-во</c:v>
                  </c:pt>
                  <c:pt idx="2">
                    <c:v>%</c:v>
                  </c:pt>
                  <c:pt idx="3">
                    <c:v>кол-во</c:v>
                  </c:pt>
                  <c:pt idx="4">
                    <c:v>%</c:v>
                  </c:pt>
                  <c:pt idx="5">
                    <c:v>кол-во</c:v>
                  </c:pt>
                  <c:pt idx="6">
                    <c:v>%</c:v>
                  </c:pt>
                  <c:pt idx="7">
                    <c:v>кол-во</c:v>
                  </c:pt>
                  <c:pt idx="8">
                    <c:v>%</c:v>
                  </c:pt>
                  <c:pt idx="9">
                    <c:v>кол-во</c:v>
                  </c:pt>
                </c:lvl>
                <c:lvl>
                  <c:pt idx="0">
                    <c:v>высокий</c:v>
                  </c:pt>
                  <c:pt idx="2">
                    <c:v>средне-высокий</c:v>
                  </c:pt>
                  <c:pt idx="4">
                    <c:v>средний</c:v>
                  </c:pt>
                  <c:pt idx="6">
                    <c:v>средне -низкий</c:v>
                  </c:pt>
                  <c:pt idx="8">
                    <c:v>низкий</c:v>
                  </c:pt>
                </c:lvl>
              </c:multiLvlStrCache>
            </c:multiLvlStrRef>
          </c:cat>
          <c:val>
            <c:numRef>
              <c:f>'Аналитич.справка с.г.'!$B$16:$K$16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'Аналитич.справка с.г.'!$A$17</c:f>
              <c:strCache>
                <c:ptCount val="1"/>
                <c:pt idx="0">
                  <c:v>речевое развитие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multiLvlStrRef>
              <c:f>'Аналитич.справка с.г.'!$B$13:$K$14</c:f>
              <c:multiLvlStrCache>
                <c:ptCount val="10"/>
                <c:lvl>
                  <c:pt idx="0">
                    <c:v>%</c:v>
                  </c:pt>
                  <c:pt idx="1">
                    <c:v>кол-во</c:v>
                  </c:pt>
                  <c:pt idx="2">
                    <c:v>%</c:v>
                  </c:pt>
                  <c:pt idx="3">
                    <c:v>кол-во</c:v>
                  </c:pt>
                  <c:pt idx="4">
                    <c:v>%</c:v>
                  </c:pt>
                  <c:pt idx="5">
                    <c:v>кол-во</c:v>
                  </c:pt>
                  <c:pt idx="6">
                    <c:v>%</c:v>
                  </c:pt>
                  <c:pt idx="7">
                    <c:v>кол-во</c:v>
                  </c:pt>
                  <c:pt idx="8">
                    <c:v>%</c:v>
                  </c:pt>
                  <c:pt idx="9">
                    <c:v>кол-во</c:v>
                  </c:pt>
                </c:lvl>
                <c:lvl>
                  <c:pt idx="0">
                    <c:v>высокий</c:v>
                  </c:pt>
                  <c:pt idx="2">
                    <c:v>средне-высокий</c:v>
                  </c:pt>
                  <c:pt idx="4">
                    <c:v>средний</c:v>
                  </c:pt>
                  <c:pt idx="6">
                    <c:v>средне -низкий</c:v>
                  </c:pt>
                  <c:pt idx="8">
                    <c:v>низкий</c:v>
                  </c:pt>
                </c:lvl>
              </c:multiLvlStrCache>
            </c:multiLvlStrRef>
          </c:cat>
          <c:val>
            <c:numRef>
              <c:f>'Аналитич.справка с.г.'!$B$17:$K$17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'Аналитич.справка с.г.'!$A$18</c:f>
              <c:strCache>
                <c:ptCount val="1"/>
                <c:pt idx="0">
                  <c:v>физическое развитие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multiLvlStrRef>
              <c:f>'Аналитич.справка с.г.'!$B$13:$K$14</c:f>
              <c:multiLvlStrCache>
                <c:ptCount val="10"/>
                <c:lvl>
                  <c:pt idx="0">
                    <c:v>%</c:v>
                  </c:pt>
                  <c:pt idx="1">
                    <c:v>кол-во</c:v>
                  </c:pt>
                  <c:pt idx="2">
                    <c:v>%</c:v>
                  </c:pt>
                  <c:pt idx="3">
                    <c:v>кол-во</c:v>
                  </c:pt>
                  <c:pt idx="4">
                    <c:v>%</c:v>
                  </c:pt>
                  <c:pt idx="5">
                    <c:v>кол-во</c:v>
                  </c:pt>
                  <c:pt idx="6">
                    <c:v>%</c:v>
                  </c:pt>
                  <c:pt idx="7">
                    <c:v>кол-во</c:v>
                  </c:pt>
                  <c:pt idx="8">
                    <c:v>%</c:v>
                  </c:pt>
                  <c:pt idx="9">
                    <c:v>кол-во</c:v>
                  </c:pt>
                </c:lvl>
                <c:lvl>
                  <c:pt idx="0">
                    <c:v>высокий</c:v>
                  </c:pt>
                  <c:pt idx="2">
                    <c:v>средне-высокий</c:v>
                  </c:pt>
                  <c:pt idx="4">
                    <c:v>средний</c:v>
                  </c:pt>
                  <c:pt idx="6">
                    <c:v>средне -низкий</c:v>
                  </c:pt>
                  <c:pt idx="8">
                    <c:v>низкий</c:v>
                  </c:pt>
                </c:lvl>
              </c:multiLvlStrCache>
            </c:multiLvlStrRef>
          </c:cat>
          <c:val>
            <c:numRef>
              <c:f>'Аналитич.справка с.г.'!$B$18:$K$18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'Аналитич.справка с.г.'!$A$19</c:f>
              <c:strCache>
                <c:ptCount val="1"/>
                <c:pt idx="0">
                  <c:v>художественно-эстетическое развитие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multiLvlStrRef>
              <c:f>'Аналитич.справка с.г.'!$B$13:$K$14</c:f>
              <c:multiLvlStrCache>
                <c:ptCount val="10"/>
                <c:lvl>
                  <c:pt idx="0">
                    <c:v>%</c:v>
                  </c:pt>
                  <c:pt idx="1">
                    <c:v>кол-во</c:v>
                  </c:pt>
                  <c:pt idx="2">
                    <c:v>%</c:v>
                  </c:pt>
                  <c:pt idx="3">
                    <c:v>кол-во</c:v>
                  </c:pt>
                  <c:pt idx="4">
                    <c:v>%</c:v>
                  </c:pt>
                  <c:pt idx="5">
                    <c:v>кол-во</c:v>
                  </c:pt>
                  <c:pt idx="6">
                    <c:v>%</c:v>
                  </c:pt>
                  <c:pt idx="7">
                    <c:v>кол-во</c:v>
                  </c:pt>
                  <c:pt idx="8">
                    <c:v>%</c:v>
                  </c:pt>
                  <c:pt idx="9">
                    <c:v>кол-во</c:v>
                  </c:pt>
                </c:lvl>
                <c:lvl>
                  <c:pt idx="0">
                    <c:v>высокий</c:v>
                  </c:pt>
                  <c:pt idx="2">
                    <c:v>средне-высокий</c:v>
                  </c:pt>
                  <c:pt idx="4">
                    <c:v>средний</c:v>
                  </c:pt>
                  <c:pt idx="6">
                    <c:v>средне -низкий</c:v>
                  </c:pt>
                  <c:pt idx="8">
                    <c:v>низкий</c:v>
                  </c:pt>
                </c:lvl>
              </c:multiLvlStrCache>
            </c:multiLvlStrRef>
          </c:cat>
          <c:val>
            <c:numRef>
              <c:f>'Аналитич.справка с.г.'!$B$19:$K$19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5"/>
          <c:tx>
            <c:strRef>
              <c:f>'Аналитич.справка с.г.'!$A$20</c:f>
              <c:strCache>
                <c:ptCount val="1"/>
                <c:pt idx="0">
                  <c:v>Итого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multiLvlStrRef>
              <c:f>'Аналитич.справка с.г.'!$B$13:$K$14</c:f>
              <c:multiLvlStrCache>
                <c:ptCount val="10"/>
                <c:lvl>
                  <c:pt idx="0">
                    <c:v>%</c:v>
                  </c:pt>
                  <c:pt idx="1">
                    <c:v>кол-во</c:v>
                  </c:pt>
                  <c:pt idx="2">
                    <c:v>%</c:v>
                  </c:pt>
                  <c:pt idx="3">
                    <c:v>кол-во</c:v>
                  </c:pt>
                  <c:pt idx="4">
                    <c:v>%</c:v>
                  </c:pt>
                  <c:pt idx="5">
                    <c:v>кол-во</c:v>
                  </c:pt>
                  <c:pt idx="6">
                    <c:v>%</c:v>
                  </c:pt>
                  <c:pt idx="7">
                    <c:v>кол-во</c:v>
                  </c:pt>
                  <c:pt idx="8">
                    <c:v>%</c:v>
                  </c:pt>
                  <c:pt idx="9">
                    <c:v>кол-во</c:v>
                  </c:pt>
                </c:lvl>
                <c:lvl>
                  <c:pt idx="0">
                    <c:v>высокий</c:v>
                  </c:pt>
                  <c:pt idx="2">
                    <c:v>средне-высокий</c:v>
                  </c:pt>
                  <c:pt idx="4">
                    <c:v>средний</c:v>
                  </c:pt>
                  <c:pt idx="6">
                    <c:v>средне -низкий</c:v>
                  </c:pt>
                  <c:pt idx="8">
                    <c:v>низкий</c:v>
                  </c:pt>
                </c:lvl>
              </c:multiLvlStrCache>
            </c:multiLvlStrRef>
          </c:cat>
          <c:val>
            <c:numRef>
              <c:f>'Аналитич.справка с.г.'!$B$20:$K$20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47733872"/>
        <c:axId val="-1247720816"/>
        <c:axId val="0"/>
      </c:bar3DChart>
      <c:catAx>
        <c:axId val="-124773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47720816"/>
        <c:crosses val="autoZero"/>
        <c:auto val="1"/>
        <c:lblAlgn val="ctr"/>
        <c:lblOffset val="100"/>
        <c:noMultiLvlLbl val="0"/>
      </c:catAx>
      <c:valAx>
        <c:axId val="-124772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4773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/>
              <a:t>Количественные результаты по отдельным ОО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'Аналитич.справка к.г.'!$A$15</c:f>
              <c:strCache>
                <c:ptCount val="1"/>
                <c:pt idx="0">
                  <c:v>социально комуникативное развитие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'Аналитич.справка к.г.'!$B$13:$K$14</c:f>
              <c:multiLvlStrCache>
                <c:ptCount val="10"/>
                <c:lvl>
                  <c:pt idx="0">
                    <c:v>%</c:v>
                  </c:pt>
                  <c:pt idx="1">
                    <c:v>кол-во</c:v>
                  </c:pt>
                  <c:pt idx="2">
                    <c:v>%</c:v>
                  </c:pt>
                  <c:pt idx="3">
                    <c:v>кол-во</c:v>
                  </c:pt>
                  <c:pt idx="4">
                    <c:v>%</c:v>
                  </c:pt>
                  <c:pt idx="5">
                    <c:v>кол-во</c:v>
                  </c:pt>
                  <c:pt idx="6">
                    <c:v>%</c:v>
                  </c:pt>
                  <c:pt idx="7">
                    <c:v>кол-во</c:v>
                  </c:pt>
                  <c:pt idx="8">
                    <c:v>%</c:v>
                  </c:pt>
                  <c:pt idx="9">
                    <c:v>кол-во</c:v>
                  </c:pt>
                </c:lvl>
                <c:lvl>
                  <c:pt idx="0">
                    <c:v>высокий</c:v>
                  </c:pt>
                  <c:pt idx="2">
                    <c:v>средне-высокий</c:v>
                  </c:pt>
                  <c:pt idx="4">
                    <c:v>средний</c:v>
                  </c:pt>
                  <c:pt idx="6">
                    <c:v>средне -низкий</c:v>
                  </c:pt>
                  <c:pt idx="8">
                    <c:v>низкий</c:v>
                  </c:pt>
                </c:lvl>
              </c:multiLvlStrCache>
            </c:multiLvlStrRef>
          </c:cat>
          <c:val>
            <c:numRef>
              <c:f>'Аналитич.справка к.г.'!$B$15:$K$15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'Аналитич.справка к.г.'!$A$16</c:f>
              <c:strCache>
                <c:ptCount val="1"/>
                <c:pt idx="0">
                  <c:v>позновательное развитие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'Аналитич.справка к.г.'!$B$13:$K$14</c:f>
              <c:multiLvlStrCache>
                <c:ptCount val="10"/>
                <c:lvl>
                  <c:pt idx="0">
                    <c:v>%</c:v>
                  </c:pt>
                  <c:pt idx="1">
                    <c:v>кол-во</c:v>
                  </c:pt>
                  <c:pt idx="2">
                    <c:v>%</c:v>
                  </c:pt>
                  <c:pt idx="3">
                    <c:v>кол-во</c:v>
                  </c:pt>
                  <c:pt idx="4">
                    <c:v>%</c:v>
                  </c:pt>
                  <c:pt idx="5">
                    <c:v>кол-во</c:v>
                  </c:pt>
                  <c:pt idx="6">
                    <c:v>%</c:v>
                  </c:pt>
                  <c:pt idx="7">
                    <c:v>кол-во</c:v>
                  </c:pt>
                  <c:pt idx="8">
                    <c:v>%</c:v>
                  </c:pt>
                  <c:pt idx="9">
                    <c:v>кол-во</c:v>
                  </c:pt>
                </c:lvl>
                <c:lvl>
                  <c:pt idx="0">
                    <c:v>высокий</c:v>
                  </c:pt>
                  <c:pt idx="2">
                    <c:v>средне-высокий</c:v>
                  </c:pt>
                  <c:pt idx="4">
                    <c:v>средний</c:v>
                  </c:pt>
                  <c:pt idx="6">
                    <c:v>средне -низкий</c:v>
                  </c:pt>
                  <c:pt idx="8">
                    <c:v>низкий</c:v>
                  </c:pt>
                </c:lvl>
              </c:multiLvlStrCache>
            </c:multiLvlStrRef>
          </c:cat>
          <c:val>
            <c:numRef>
              <c:f>'Аналитич.справка к.г.'!$B$16:$K$16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'Аналитич.справка к.г.'!$A$17</c:f>
              <c:strCache>
                <c:ptCount val="1"/>
                <c:pt idx="0">
                  <c:v>речевое развитие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multiLvlStrRef>
              <c:f>'Аналитич.справка к.г.'!$B$13:$K$14</c:f>
              <c:multiLvlStrCache>
                <c:ptCount val="10"/>
                <c:lvl>
                  <c:pt idx="0">
                    <c:v>%</c:v>
                  </c:pt>
                  <c:pt idx="1">
                    <c:v>кол-во</c:v>
                  </c:pt>
                  <c:pt idx="2">
                    <c:v>%</c:v>
                  </c:pt>
                  <c:pt idx="3">
                    <c:v>кол-во</c:v>
                  </c:pt>
                  <c:pt idx="4">
                    <c:v>%</c:v>
                  </c:pt>
                  <c:pt idx="5">
                    <c:v>кол-во</c:v>
                  </c:pt>
                  <c:pt idx="6">
                    <c:v>%</c:v>
                  </c:pt>
                  <c:pt idx="7">
                    <c:v>кол-во</c:v>
                  </c:pt>
                  <c:pt idx="8">
                    <c:v>%</c:v>
                  </c:pt>
                  <c:pt idx="9">
                    <c:v>кол-во</c:v>
                  </c:pt>
                </c:lvl>
                <c:lvl>
                  <c:pt idx="0">
                    <c:v>высокий</c:v>
                  </c:pt>
                  <c:pt idx="2">
                    <c:v>средне-высокий</c:v>
                  </c:pt>
                  <c:pt idx="4">
                    <c:v>средний</c:v>
                  </c:pt>
                  <c:pt idx="6">
                    <c:v>средне -низкий</c:v>
                  </c:pt>
                  <c:pt idx="8">
                    <c:v>низкий</c:v>
                  </c:pt>
                </c:lvl>
              </c:multiLvlStrCache>
            </c:multiLvlStrRef>
          </c:cat>
          <c:val>
            <c:numRef>
              <c:f>'Аналитич.справка к.г.'!$B$17:$K$17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'Аналитич.справка к.г.'!$A$18</c:f>
              <c:strCache>
                <c:ptCount val="1"/>
                <c:pt idx="0">
                  <c:v>физическое развитие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multiLvlStrRef>
              <c:f>'Аналитич.справка к.г.'!$B$13:$K$14</c:f>
              <c:multiLvlStrCache>
                <c:ptCount val="10"/>
                <c:lvl>
                  <c:pt idx="0">
                    <c:v>%</c:v>
                  </c:pt>
                  <c:pt idx="1">
                    <c:v>кол-во</c:v>
                  </c:pt>
                  <c:pt idx="2">
                    <c:v>%</c:v>
                  </c:pt>
                  <c:pt idx="3">
                    <c:v>кол-во</c:v>
                  </c:pt>
                  <c:pt idx="4">
                    <c:v>%</c:v>
                  </c:pt>
                  <c:pt idx="5">
                    <c:v>кол-во</c:v>
                  </c:pt>
                  <c:pt idx="6">
                    <c:v>%</c:v>
                  </c:pt>
                  <c:pt idx="7">
                    <c:v>кол-во</c:v>
                  </c:pt>
                  <c:pt idx="8">
                    <c:v>%</c:v>
                  </c:pt>
                  <c:pt idx="9">
                    <c:v>кол-во</c:v>
                  </c:pt>
                </c:lvl>
                <c:lvl>
                  <c:pt idx="0">
                    <c:v>высокий</c:v>
                  </c:pt>
                  <c:pt idx="2">
                    <c:v>средне-высокий</c:v>
                  </c:pt>
                  <c:pt idx="4">
                    <c:v>средний</c:v>
                  </c:pt>
                  <c:pt idx="6">
                    <c:v>средне -низкий</c:v>
                  </c:pt>
                  <c:pt idx="8">
                    <c:v>низкий</c:v>
                  </c:pt>
                </c:lvl>
              </c:multiLvlStrCache>
            </c:multiLvlStrRef>
          </c:cat>
          <c:val>
            <c:numRef>
              <c:f>'Аналитич.справка к.г.'!$B$18:$K$18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'Аналитич.справка к.г.'!$A$19</c:f>
              <c:strCache>
                <c:ptCount val="1"/>
                <c:pt idx="0">
                  <c:v>художественно-эстетическое развитие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multiLvlStrRef>
              <c:f>'Аналитич.справка к.г.'!$B$13:$K$14</c:f>
              <c:multiLvlStrCache>
                <c:ptCount val="10"/>
                <c:lvl>
                  <c:pt idx="0">
                    <c:v>%</c:v>
                  </c:pt>
                  <c:pt idx="1">
                    <c:v>кол-во</c:v>
                  </c:pt>
                  <c:pt idx="2">
                    <c:v>%</c:v>
                  </c:pt>
                  <c:pt idx="3">
                    <c:v>кол-во</c:v>
                  </c:pt>
                  <c:pt idx="4">
                    <c:v>%</c:v>
                  </c:pt>
                  <c:pt idx="5">
                    <c:v>кол-во</c:v>
                  </c:pt>
                  <c:pt idx="6">
                    <c:v>%</c:v>
                  </c:pt>
                  <c:pt idx="7">
                    <c:v>кол-во</c:v>
                  </c:pt>
                  <c:pt idx="8">
                    <c:v>%</c:v>
                  </c:pt>
                  <c:pt idx="9">
                    <c:v>кол-во</c:v>
                  </c:pt>
                </c:lvl>
                <c:lvl>
                  <c:pt idx="0">
                    <c:v>высокий</c:v>
                  </c:pt>
                  <c:pt idx="2">
                    <c:v>средне-высокий</c:v>
                  </c:pt>
                  <c:pt idx="4">
                    <c:v>средний</c:v>
                  </c:pt>
                  <c:pt idx="6">
                    <c:v>средне -низкий</c:v>
                  </c:pt>
                  <c:pt idx="8">
                    <c:v>низкий</c:v>
                  </c:pt>
                </c:lvl>
              </c:multiLvlStrCache>
            </c:multiLvlStrRef>
          </c:cat>
          <c:val>
            <c:numRef>
              <c:f>'Аналитич.справка к.г.'!$B$19:$K$19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5"/>
          <c:tx>
            <c:strRef>
              <c:f>'Аналитич.справка к.г.'!$A$20</c:f>
              <c:strCache>
                <c:ptCount val="1"/>
                <c:pt idx="0">
                  <c:v>Итого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multiLvlStrRef>
              <c:f>'Аналитич.справка к.г.'!$B$13:$K$14</c:f>
              <c:multiLvlStrCache>
                <c:ptCount val="10"/>
                <c:lvl>
                  <c:pt idx="0">
                    <c:v>%</c:v>
                  </c:pt>
                  <c:pt idx="1">
                    <c:v>кол-во</c:v>
                  </c:pt>
                  <c:pt idx="2">
                    <c:v>%</c:v>
                  </c:pt>
                  <c:pt idx="3">
                    <c:v>кол-во</c:v>
                  </c:pt>
                  <c:pt idx="4">
                    <c:v>%</c:v>
                  </c:pt>
                  <c:pt idx="5">
                    <c:v>кол-во</c:v>
                  </c:pt>
                  <c:pt idx="6">
                    <c:v>%</c:v>
                  </c:pt>
                  <c:pt idx="7">
                    <c:v>кол-во</c:v>
                  </c:pt>
                  <c:pt idx="8">
                    <c:v>%</c:v>
                  </c:pt>
                  <c:pt idx="9">
                    <c:v>кол-во</c:v>
                  </c:pt>
                </c:lvl>
                <c:lvl>
                  <c:pt idx="0">
                    <c:v>высокий</c:v>
                  </c:pt>
                  <c:pt idx="2">
                    <c:v>средне-высокий</c:v>
                  </c:pt>
                  <c:pt idx="4">
                    <c:v>средний</c:v>
                  </c:pt>
                  <c:pt idx="6">
                    <c:v>средне -низкий</c:v>
                  </c:pt>
                  <c:pt idx="8">
                    <c:v>низкий</c:v>
                  </c:pt>
                </c:lvl>
              </c:multiLvlStrCache>
            </c:multiLvlStrRef>
          </c:cat>
          <c:val>
            <c:numRef>
              <c:f>'Аналитич.справка к.г.'!$B$20:$K$20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47729520"/>
        <c:axId val="-1247728976"/>
        <c:axId val="0"/>
      </c:bar3DChart>
      <c:catAx>
        <c:axId val="-124772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47728976"/>
        <c:crosses val="autoZero"/>
        <c:auto val="1"/>
        <c:lblAlgn val="ctr"/>
        <c:lblOffset val="100"/>
        <c:noMultiLvlLbl val="0"/>
      </c:catAx>
      <c:valAx>
        <c:axId val="-124772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4772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b="1"/>
              <a:t>Сводный график мониторинга ООД "Социально-коммуникативное развитие"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'[1]Социально-коммун. разв. КГ  '!$C$11:$P$11</c:f>
              <c:strCache>
                <c:ptCount val="14"/>
                <c:pt idx="0">
                  <c:v>Совершает манипуляции с предметами и игрушкамив соответствии с их социальным назначением.</c:v>
                </c:pt>
                <c:pt idx="1">
                  <c:v>Поддерживает потребность в доброжелательном внимании, заботе, положительной оценке взрослых</c:v>
                </c:pt>
                <c:pt idx="2">
                  <c:v>Использует разнообразные телесные контакты (прикосновения), жесты, мимику</c:v>
                </c:pt>
                <c:pt idx="3">
                  <c:v>Называет свое имя, имена членов своей семьи, а также проявляет эмоциональную реакция на состояние близких</c:v>
                </c:pt>
                <c:pt idx="4">
                  <c:v>Участвует в совместной с воспитателем и другими детьми деятельности.</c:v>
                </c:pt>
                <c:pt idx="5">
                  <c:v>Проявлет инициативу в общении со взрослыми и сверстниками.  Обращается   к взрослому с просьбой о помощи.</c:v>
                </c:pt>
                <c:pt idx="6">
                  <c:v>Включается в игровые ситуации, вспоминая любимые сказки, стихотворения и др. Активно   включается в парные игры со взрослым.</c:v>
                </c:pt>
                <c:pt idx="7">
                  <c:v>Активно   подражает сверстникам и взрослым.</c:v>
                </c:pt>
                <c:pt idx="8">
                  <c:v>Проявляет отрицательное отношение к порицаемым личностным качествам сверстников.</c:v>
                </c:pt>
                <c:pt idx="9">
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</c:pt>
                <c:pt idx="10">
                  <c:v>Проявляет элементарные правила вежливости.</c:v>
                </c:pt>
                <c:pt idx="11">
                  <c:v>Может играть рядом, не мешать другим детям, подражать действиям сверстника и взрослого</c:v>
                </c:pt>
                <c:pt idx="12">
                  <c:v>Демонстрирует   элементарный навык самообслуживания.</c:v>
                </c:pt>
                <c:pt idx="13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'социально-коммуникативное 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'[1]Социально-коммун. разв. КГ  '!$C$11:$P$11</c:f>
              <c:strCache>
                <c:ptCount val="14"/>
                <c:pt idx="0">
                  <c:v>Совершает манипуляции с предметами и игрушкамив соответствии с их социальным назначением.</c:v>
                </c:pt>
                <c:pt idx="1">
                  <c:v>Поддерживает потребность в доброжелательном внимании, заботе, положительной оценке взрослых</c:v>
                </c:pt>
                <c:pt idx="2">
                  <c:v>Использует разнообразные телесные контакты (прикосновения), жесты, мимику</c:v>
                </c:pt>
                <c:pt idx="3">
                  <c:v>Называет свое имя, имена членов своей семьи, а также проявляет эмоциональную реакция на состояние близких</c:v>
                </c:pt>
                <c:pt idx="4">
                  <c:v>Участвует в совместной с воспитателем и другими детьми деятельности.</c:v>
                </c:pt>
                <c:pt idx="5">
                  <c:v>Проявлет инициативу в общении со взрослыми и сверстниками.  Обращается   к взрослому с просьбой о помощи.</c:v>
                </c:pt>
                <c:pt idx="6">
                  <c:v>Включается в игровые ситуации, вспоминая любимые сказки, стихотворения и др. Активно   включается в парные игры со взрослым.</c:v>
                </c:pt>
                <c:pt idx="7">
                  <c:v>Активно   подражает сверстникам и взрослым.</c:v>
                </c:pt>
                <c:pt idx="8">
                  <c:v>Проявляет отрицательное отношение к порицаемым личностным качествам сверстников.</c:v>
                </c:pt>
                <c:pt idx="9">
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</c:pt>
                <c:pt idx="10">
                  <c:v>Проявляет элементарные правила вежливости.</c:v>
                </c:pt>
                <c:pt idx="11">
                  <c:v>Может играть рядом, не мешать другим детям, подражать действиям сверстника и взрослого</c:v>
                </c:pt>
                <c:pt idx="12">
                  <c:v>Демонстрирует   элементарный навык самообслуживания.</c:v>
                </c:pt>
                <c:pt idx="13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'социально-коммуникативное 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</c:ser>
        <c:ser>
          <c:idx val="25"/>
          <c:order val="25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'[1]Социально-коммун. разв. КГ  '!$C$11:$P$11</c:f>
              <c:strCache>
                <c:ptCount val="14"/>
                <c:pt idx="0">
                  <c:v>Совершает манипуляции с предметами и игрушкамив соответствии с их социальным назначением.</c:v>
                </c:pt>
                <c:pt idx="1">
                  <c:v>Поддерживает потребность в доброжелательном внимании, заботе, положительной оценке взрослых</c:v>
                </c:pt>
                <c:pt idx="2">
                  <c:v>Использует разнообразные телесные контакты (прикосновения), жесты, мимику</c:v>
                </c:pt>
                <c:pt idx="3">
                  <c:v>Называет свое имя, имена членов своей семьи, а также проявляет эмоциональную реакция на состояние близких</c:v>
                </c:pt>
                <c:pt idx="4">
                  <c:v>Участвует в совместной с воспитателем и другими детьми деятельности.</c:v>
                </c:pt>
                <c:pt idx="5">
                  <c:v>Проявлет инициативу в общении со взрослыми и сверстниками.  Обращается   к взрослому с просьбой о помощи.</c:v>
                </c:pt>
                <c:pt idx="6">
                  <c:v>Включается в игровые ситуации, вспоминая любимые сказки, стихотворения и др. Активно   включается в парные игры со взрослым.</c:v>
                </c:pt>
                <c:pt idx="7">
                  <c:v>Активно   подражает сверстникам и взрослым.</c:v>
                </c:pt>
                <c:pt idx="8">
                  <c:v>Проявляет отрицательное отношение к порицаемым личностным качествам сверстников.</c:v>
                </c:pt>
                <c:pt idx="9">
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</c:pt>
                <c:pt idx="10">
                  <c:v>Проявляет элементарные правила вежливости.</c:v>
                </c:pt>
                <c:pt idx="11">
                  <c:v>Может играть рядом, не мешать другим детям, подражать действиям сверстника и взрослого</c:v>
                </c:pt>
                <c:pt idx="12">
                  <c:v>Демонстрирует   элементарный навык самообслуживания.</c:v>
                </c:pt>
                <c:pt idx="13">
                  <c:v>Общий балл</c:v>
                </c:pt>
              </c:strCache>
            </c:strRef>
          </c:cat>
          <c:val>
            <c:numRef>
              <c:f>'[1]Социально-коммун. разв. КГ  '!$C$37:$P$37</c:f>
              <c:numCache>
                <c:formatCode>General</c:formatCode>
                <c:ptCount val="14"/>
                <c:pt idx="0">
                  <c:v>0.24</c:v>
                </c:pt>
                <c:pt idx="1">
                  <c:v>0.32</c:v>
                </c:pt>
                <c:pt idx="2">
                  <c:v>0.08</c:v>
                </c:pt>
                <c:pt idx="3">
                  <c:v>0.2</c:v>
                </c:pt>
                <c:pt idx="4">
                  <c:v>0.32</c:v>
                </c:pt>
                <c:pt idx="5">
                  <c:v>0.28000000000000003</c:v>
                </c:pt>
                <c:pt idx="6">
                  <c:v>0.2</c:v>
                </c:pt>
                <c:pt idx="7">
                  <c:v>0.24</c:v>
                </c:pt>
                <c:pt idx="8">
                  <c:v>0.28000000000000003</c:v>
                </c:pt>
                <c:pt idx="9">
                  <c:v>0.32</c:v>
                </c:pt>
                <c:pt idx="10">
                  <c:v>0.32</c:v>
                </c:pt>
                <c:pt idx="11">
                  <c:v>0.2</c:v>
                </c:pt>
                <c:pt idx="12">
                  <c:v>0.2</c:v>
                </c:pt>
                <c:pt idx="13">
                  <c:v>0.24615384615384617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72395104"/>
        <c:axId val="-1272394560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'[1]Социально-коммун. разв. КГ  '!$C$12:$O$12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3</c:v>
                      </c:pt>
                      <c:pt idx="1">
                        <c:v>5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5</c:v>
                      </c:pt>
                      <c:pt idx="5">
                        <c:v>4</c:v>
                      </c:pt>
                      <c:pt idx="6">
                        <c:v>2</c:v>
                      </c:pt>
                      <c:pt idx="7">
                        <c:v>3</c:v>
                      </c:pt>
                      <c:pt idx="8">
                        <c:v>4</c:v>
                      </c:pt>
                      <c:pt idx="9">
                        <c:v>5</c:v>
                      </c:pt>
                      <c:pt idx="10">
                        <c:v>5</c:v>
                      </c:pt>
                      <c:pt idx="11">
                        <c:v>2</c:v>
                      </c:pt>
                      <c:pt idx="12">
                        <c:v>2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'!$C$14:$O$14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3</c:v>
                      </c:pt>
                      <c:pt idx="1">
                        <c:v>3</c:v>
                      </c:pt>
                      <c:pt idx="3">
                        <c:v>3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'!$C$16:$O$16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'!$C$17:$O$17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'!$C$18:$O$18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'!$C$19:$O$19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'!$C$20:$O$20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'!$C$21:$O$21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'!$C$22:$O$22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'!$C$23:$O$23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2"/>
                <c:order val="12"/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'!$C$24:$O$24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3"/>
                <c:order val="13"/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'!$C$25:$O$25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4"/>
                <c:order val="14"/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'!$C$26:$O$26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5"/>
                <c:order val="15"/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'!$C$27:$O$27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6"/>
                <c:order val="16"/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'!$C$28:$O$28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7"/>
                <c:order val="17"/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'!$C$29:$O$29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8"/>
                <c:order val="18"/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'!$C$30:$O$30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9"/>
                <c:order val="19"/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'!$C$31:$O$31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20"/>
                <c:order val="20"/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'!$C$32:$O$32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21"/>
                <c:order val="21"/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'!$C$33:$O$33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22"/>
                <c:order val="22"/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'!$C$34:$O$34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23"/>
                <c:order val="23"/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'!$C$35:$O$35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24"/>
                <c:order val="24"/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'!$C$11:$P$11</c15:sqref>
                        </c15:formulaRef>
                      </c:ext>
                    </c:extLst>
                    <c:strCache>
                      <c:ptCount val="14"/>
                      <c:pt idx="0">
                        <c:v>Совершает манипуляции с предметами и игрушкамив соответствии с их социальным назначением.</c:v>
                      </c:pt>
                      <c:pt idx="1">
                        <c:v>Поддерживает потребность в доброжелательном внимании, заботе, положительной оценке взрослых</c:v>
                      </c:pt>
                      <c:pt idx="2">
                        <c:v>Использует разнообразные телесные контакты (прикосновения), жесты, мимику</c:v>
                      </c:pt>
                      <c:pt idx="3">
                        <c:v>Называет свое имя, имена членов своей семьи, а также проявляет эмоциональную реакция на состояние близких</c:v>
                      </c:pt>
                      <c:pt idx="4">
                        <c:v>Участвует в совместной с воспитателем и другими детьми деятельности.</c:v>
                      </c:pt>
                      <c:pt idx="5">
                        <c:v>Проявлет инициативу в общении со взрослыми и сверстниками.  Обращается   к взрослому с просьбой о помощи.</c:v>
                      </c:pt>
                      <c:pt idx="6">
                        <c:v>Включается в игровые ситуации, вспоминая любимые сказки, стихотворения и др. Активно   включается в парные игры со взрослым.</c:v>
                      </c:pt>
                      <c:pt idx="7">
                        <c:v>Активно   подражает сверстникам и взрослым.</c:v>
                      </c:pt>
                      <c:pt idx="8">
                        <c:v>Проявляет отрицательное отношение к порицаемым личностным качествам сверстников.</c:v>
                      </c:pt>
                      <c:pt idx="9">
                        <c: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c:v>
                      </c:pt>
                      <c:pt idx="10">
                        <c:v>Проявляет элементарные правила вежливости.</c:v>
                      </c:pt>
                      <c:pt idx="11">
                        <c:v>Может играть рядом, не мешать другим детям, подражать действиям сверстника и взрослого</c:v>
                      </c:pt>
                      <c:pt idx="12">
                        <c:v>Демонстрирует   элементарный навык самообслуживания.</c:v>
                      </c:pt>
                      <c:pt idx="13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'[1]Социально-коммун. разв. КГ  '!$C$36:$O$36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</c:ext>
        </c:extLst>
      </c:bar3DChart>
      <c:catAx>
        <c:axId val="-127239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72394560"/>
        <c:crosses val="autoZero"/>
        <c:auto val="1"/>
        <c:lblAlgn val="ctr"/>
        <c:lblOffset val="100"/>
        <c:noMultiLvlLbl val="0"/>
      </c:catAx>
      <c:valAx>
        <c:axId val="-127239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723951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b="1"/>
              <a:t>Сводный мониторинг ООД "Игровая деятельность"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5"/>
          <c:order val="25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'Игровая деятельность НГ'!$C$11:$H$11</c:f>
              <c:strCache>
                <c:ptCount val="6"/>
                <c:pt idx="0">
                  <c:v>Ребенок  выстраивает сюжет из нескольких связанных по смыслу действий.</c:v>
                </c:pt>
                <c:pt idx="1">
                  <c:v>Принимает  (иногда называет) свою игровую роль, выполняет игровые действия в соответствии с ролью.</c:v>
                </c:pt>
                <c:pt idx="2">
                  <c:v>Игровые   действия разнообразны.</c:v>
                </c:pt>
                <c:pt idx="3">
                  <c:v>Ребенок  принимает предложения к использованию в игре предметов-заместителей, пользуется ими в самостоятельных играх.</c:v>
                </c:pt>
                <c:pt idx="4">
                  <c:v>Охотно  общается с воспитателем и с детьми, вступает в игровое взаимодействие.</c:v>
                </c:pt>
                <c:pt idx="5">
                  <c:v>Общий балл</c:v>
                </c:pt>
              </c:strCache>
            </c:strRef>
          </c:cat>
          <c:val>
            <c:numRef>
              <c:f>'Игровая деятельность НГ'!$C$37:$H$37</c:f>
              <c:numCache>
                <c:formatCode>General</c:formatCode>
                <c:ptCount val="6"/>
                <c:pt idx="0">
                  <c:v>2.84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0.56799999999999995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72400544"/>
        <c:axId val="-1272392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'Игровая деятельность НГ'!$C$12:$H$12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5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НГ'!$C$13:$H$13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4</c:v>
                      </c:pt>
                      <c:pt idx="5">
                        <c:v>0.8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НГ'!$C$14:$H$14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</c:v>
                      </c:pt>
                      <c:pt idx="5">
                        <c:v>0.4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НГ'!$C$15:$H$15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</c:v>
                      </c:pt>
                      <c:pt idx="5">
                        <c:v>0.2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НГ'!$C$16:$H$16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5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НГ'!$C$17:$H$17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4</c:v>
                      </c:pt>
                      <c:pt idx="5">
                        <c:v>0.8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НГ'!$C$18:$H$18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</c:v>
                      </c:pt>
                      <c:pt idx="5">
                        <c:v>0.4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НГ'!$C$19:$H$19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5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НГ'!$C$20:$H$20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3</c:v>
                      </c:pt>
                      <c:pt idx="5">
                        <c:v>0.6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НГ'!$C$21:$H$21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</c:v>
                      </c:pt>
                      <c:pt idx="5">
                        <c:v>0.2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НГ'!$C$22:$H$22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5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НГ'!$C$23:$H$23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4</c:v>
                      </c:pt>
                      <c:pt idx="5">
                        <c:v>0.8</c:v>
                      </c:pt>
                    </c:numCache>
                  </c:numRef>
                </c:val>
              </c15:ser>
            </c15:filteredBarSeries>
            <c15:filteredBarSeries>
              <c15:ser>
                <c:idx val="12"/>
                <c:order val="12"/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НГ'!$C$24:$H$24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</c:v>
                      </c:pt>
                      <c:pt idx="5">
                        <c:v>0.4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3"/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НГ'!$C$25:$H$25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3</c:v>
                      </c:pt>
                      <c:pt idx="5">
                        <c:v>0.6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4"/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НГ'!$C$26:$H$26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</c:v>
                      </c:pt>
                      <c:pt idx="5">
                        <c:v>0.2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5"/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НГ'!$C$27:$H$27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5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16"/>
                <c:order val="16"/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НГ'!$C$28:$H$28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</c:v>
                      </c:pt>
                      <c:pt idx="5">
                        <c:v>0.4</c:v>
                      </c:pt>
                    </c:numCache>
                  </c:numRef>
                </c:val>
              </c15:ser>
            </c15:filteredBarSeries>
            <c15:filteredBarSeries>
              <c15:ser>
                <c:idx val="17"/>
                <c:order val="17"/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НГ'!$C$29:$H$29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4</c:v>
                      </c:pt>
                      <c:pt idx="5">
                        <c:v>0.8</c:v>
                      </c:pt>
                    </c:numCache>
                  </c:numRef>
                </c:val>
              </c15:ser>
            </c15:filteredBarSeries>
            <c15:filteredBarSeries>
              <c15:ser>
                <c:idx val="18"/>
                <c:order val="18"/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НГ'!$C$30:$H$30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</c:v>
                      </c:pt>
                      <c:pt idx="5">
                        <c:v>0.2</c:v>
                      </c:pt>
                    </c:numCache>
                  </c:numRef>
                </c:val>
              </c15:ser>
            </c15:filteredBarSeries>
            <c15:filteredBarSeries>
              <c15:ser>
                <c:idx val="19"/>
                <c:order val="19"/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НГ'!$C$31:$H$31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</c:v>
                      </c:pt>
                      <c:pt idx="5">
                        <c:v>0.4</c:v>
                      </c:pt>
                    </c:numCache>
                  </c:numRef>
                </c:val>
              </c15:ser>
            </c15:filteredBarSeries>
            <c15:filteredBarSeries>
              <c15:ser>
                <c:idx val="20"/>
                <c:order val="20"/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НГ'!$C$32:$H$32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3</c:v>
                      </c:pt>
                      <c:pt idx="5">
                        <c:v>0.6</c:v>
                      </c:pt>
                    </c:numCache>
                  </c:numRef>
                </c:val>
              </c15:ser>
            </c15:filteredBarSeries>
            <c15:filteredBarSeries>
              <c15:ser>
                <c:idx val="21"/>
                <c:order val="21"/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НГ'!$C$33:$H$33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</c:v>
                      </c:pt>
                      <c:pt idx="5">
                        <c:v>0.4</c:v>
                      </c:pt>
                    </c:numCache>
                  </c:numRef>
                </c:val>
              </c15:ser>
            </c15:filteredBarSeries>
            <c15:filteredBarSeries>
              <c15:ser>
                <c:idx val="22"/>
                <c:order val="22"/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НГ'!$C$34:$H$34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</c:v>
                      </c:pt>
                      <c:pt idx="5">
                        <c:v>0.2</c:v>
                      </c:pt>
                    </c:numCache>
                  </c:numRef>
                </c:val>
              </c15:ser>
            </c15:filteredBarSeries>
            <c15:filteredBarSeries>
              <c15:ser>
                <c:idx val="23"/>
                <c:order val="23"/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НГ'!$C$35:$H$35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</c:v>
                      </c:pt>
                      <c:pt idx="5">
                        <c:v>0.4</c:v>
                      </c:pt>
                    </c:numCache>
                  </c:numRef>
                </c:val>
              </c15:ser>
            </c15:filteredBarSeries>
            <c15:filteredBarSeries>
              <c15:ser>
                <c:idx val="24"/>
                <c:order val="24"/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НГ'!$C$36:$H$36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</c:v>
                      </c:pt>
                      <c:pt idx="5">
                        <c:v>0.4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-127240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72392928"/>
        <c:crosses val="autoZero"/>
        <c:auto val="1"/>
        <c:lblAlgn val="ctr"/>
        <c:lblOffset val="100"/>
        <c:noMultiLvlLbl val="0"/>
      </c:catAx>
      <c:valAx>
        <c:axId val="-127239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724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b="1"/>
              <a:t>Сводный мониторинг ООД "Игровая деятельность"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5"/>
          <c:order val="25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'Игровая деятельность НГ'!$C$11:$H$11</c:f>
              <c:strCache>
                <c:ptCount val="6"/>
                <c:pt idx="0">
                  <c:v>Ребенок  выстраивает сюжет из нескольких связанных по смыслу действий.</c:v>
                </c:pt>
                <c:pt idx="1">
                  <c:v>Принимает  (иногда называет) свою игровую роль, выполняет игровые действия в соответствии с ролью.</c:v>
                </c:pt>
                <c:pt idx="2">
                  <c:v>Игровые   действия разнообразны.</c:v>
                </c:pt>
                <c:pt idx="3">
                  <c:v>Ребенок  принимает предложения к использованию в игре предметов-заместителей, пользуется ими в самостоятельных играх.</c:v>
                </c:pt>
                <c:pt idx="4">
                  <c:v>Охотно  общается с воспитателем и с детьми, вступает в игровое взаимодействие.</c:v>
                </c:pt>
                <c:pt idx="5">
                  <c:v>Общий балл</c:v>
                </c:pt>
              </c:strCache>
            </c:strRef>
          </c:cat>
          <c:val>
            <c:numRef>
              <c:f>'Игровая деятельность НГ'!$C$37:$H$37</c:f>
              <c:numCache>
                <c:formatCode>General</c:formatCode>
                <c:ptCount val="6"/>
                <c:pt idx="0">
                  <c:v>2.84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0.56799999999999995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72391296"/>
        <c:axId val="-1272390752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'Игровая деятельность НГ'!$C$12:$H$12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5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НГ'!$C$13:$H$13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4</c:v>
                      </c:pt>
                      <c:pt idx="5">
                        <c:v>0.8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НГ'!$C$14:$H$14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</c:v>
                      </c:pt>
                      <c:pt idx="5">
                        <c:v>0.4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НГ'!$C$15:$H$15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</c:v>
                      </c:pt>
                      <c:pt idx="5">
                        <c:v>0.2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НГ'!$C$16:$H$16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5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НГ'!$C$17:$H$17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4</c:v>
                      </c:pt>
                      <c:pt idx="5">
                        <c:v>0.8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НГ'!$C$18:$H$18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</c:v>
                      </c:pt>
                      <c:pt idx="5">
                        <c:v>0.4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НГ'!$C$19:$H$19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5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НГ'!$C$20:$H$20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3</c:v>
                      </c:pt>
                      <c:pt idx="5">
                        <c:v>0.6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НГ'!$C$21:$H$21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</c:v>
                      </c:pt>
                      <c:pt idx="5">
                        <c:v>0.2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НГ'!$C$22:$H$22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5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НГ'!$C$23:$H$23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4</c:v>
                      </c:pt>
                      <c:pt idx="5">
                        <c:v>0.8</c:v>
                      </c:pt>
                    </c:numCache>
                  </c:numRef>
                </c:val>
              </c15:ser>
            </c15:filteredBarSeries>
            <c15:filteredBarSeries>
              <c15:ser>
                <c:idx val="12"/>
                <c:order val="12"/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НГ'!$C$24:$H$24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</c:v>
                      </c:pt>
                      <c:pt idx="5">
                        <c:v>0.4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3"/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НГ'!$C$25:$H$25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3</c:v>
                      </c:pt>
                      <c:pt idx="5">
                        <c:v>0.6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4"/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НГ'!$C$26:$H$26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</c:v>
                      </c:pt>
                      <c:pt idx="5">
                        <c:v>0.2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5"/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НГ'!$C$27:$H$27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5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16"/>
                <c:order val="16"/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НГ'!$C$28:$H$28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</c:v>
                      </c:pt>
                      <c:pt idx="5">
                        <c:v>0.4</c:v>
                      </c:pt>
                    </c:numCache>
                  </c:numRef>
                </c:val>
              </c15:ser>
            </c15:filteredBarSeries>
            <c15:filteredBarSeries>
              <c15:ser>
                <c:idx val="17"/>
                <c:order val="17"/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НГ'!$C$29:$H$29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4</c:v>
                      </c:pt>
                      <c:pt idx="5">
                        <c:v>0.8</c:v>
                      </c:pt>
                    </c:numCache>
                  </c:numRef>
                </c:val>
              </c15:ser>
            </c15:filteredBarSeries>
            <c15:filteredBarSeries>
              <c15:ser>
                <c:idx val="18"/>
                <c:order val="18"/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НГ'!$C$30:$H$30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</c:v>
                      </c:pt>
                      <c:pt idx="5">
                        <c:v>0.2</c:v>
                      </c:pt>
                    </c:numCache>
                  </c:numRef>
                </c:val>
              </c15:ser>
            </c15:filteredBarSeries>
            <c15:filteredBarSeries>
              <c15:ser>
                <c:idx val="19"/>
                <c:order val="19"/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НГ'!$C$31:$H$31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</c:v>
                      </c:pt>
                      <c:pt idx="5">
                        <c:v>0.4</c:v>
                      </c:pt>
                    </c:numCache>
                  </c:numRef>
                </c:val>
              </c15:ser>
            </c15:filteredBarSeries>
            <c15:filteredBarSeries>
              <c15:ser>
                <c:idx val="20"/>
                <c:order val="20"/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НГ'!$C$32:$H$32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3</c:v>
                      </c:pt>
                      <c:pt idx="5">
                        <c:v>0.6</c:v>
                      </c:pt>
                    </c:numCache>
                  </c:numRef>
                </c:val>
              </c15:ser>
            </c15:filteredBarSeries>
            <c15:filteredBarSeries>
              <c15:ser>
                <c:idx val="21"/>
                <c:order val="21"/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НГ'!$C$33:$H$33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</c:v>
                      </c:pt>
                      <c:pt idx="5">
                        <c:v>0.4</c:v>
                      </c:pt>
                    </c:numCache>
                  </c:numRef>
                </c:val>
              </c15:ser>
            </c15:filteredBarSeries>
            <c15:filteredBarSeries>
              <c15:ser>
                <c:idx val="22"/>
                <c:order val="22"/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НГ'!$C$34:$H$34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</c:v>
                      </c:pt>
                      <c:pt idx="5">
                        <c:v>0.2</c:v>
                      </c:pt>
                    </c:numCache>
                  </c:numRef>
                </c:val>
              </c15:ser>
            </c15:filteredBarSeries>
            <c15:filteredBarSeries>
              <c15:ser>
                <c:idx val="23"/>
                <c:order val="23"/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НГ'!$C$35:$H$35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</c:v>
                      </c:pt>
                      <c:pt idx="5">
                        <c:v>0.4</c:v>
                      </c:pt>
                    </c:numCache>
                  </c:numRef>
                </c:val>
              </c15:ser>
            </c15:filteredBarSeries>
            <c15:filteredBarSeries>
              <c15:ser>
                <c:idx val="24"/>
                <c:order val="24"/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НГ'!$C$11:$H$11</c15:sqref>
                        </c15:formulaRef>
                      </c:ext>
                    </c:extLst>
                    <c:strCache>
                      <c:ptCount val="6"/>
                      <c:pt idx="0">
                        <c:v>Ребенок  выстраивает сюжет из нескольких связанных по смыслу действий.</c:v>
                      </c:pt>
                      <c:pt idx="1">
                        <c:v>Принимает  (иногда называет) свою игровую роль, выполняет игровые действия в соответствии с ролью.</c:v>
                      </c:pt>
                      <c:pt idx="2">
                        <c:v>Игровые   действия разнообразны.</c:v>
                      </c:pt>
                      <c:pt idx="3">
                        <c:v>Ребенок  принимает предложения к использованию в игре предметов-заместителей, пользуется ими в самостоятельных играх.</c:v>
                      </c:pt>
                      <c:pt idx="4">
                        <c:v>Охотно  общается с воспитателем и с детьми, вступает в игровое взаимодействие.</c:v>
                      </c:pt>
                      <c:pt idx="5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'Игровая деятельность НГ'!$C$36:$H$36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</c:v>
                      </c:pt>
                      <c:pt idx="5">
                        <c:v>0.4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-127239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72390752"/>
        <c:crosses val="autoZero"/>
        <c:auto val="1"/>
        <c:lblAlgn val="ctr"/>
        <c:lblOffset val="100"/>
        <c:noMultiLvlLbl val="0"/>
      </c:catAx>
      <c:valAx>
        <c:axId val="-127239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72391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/>
              <a:t>Сводный график мониторинга ООД "Позновательное развитие"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800995463802318E-2"/>
          <c:y val="6.9490979917103124E-2"/>
          <c:w val="0.95619900453619766"/>
          <c:h val="0.69715050890131947"/>
        </c:manualLayout>
      </c:layout>
      <c:bar3DChart>
        <c:barDir val="col"/>
        <c:grouping val="clustered"/>
        <c:varyColors val="0"/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н.г.'!$B$11:$K$11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н.г.'!#REF!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н.г.'!$B$11:$K$11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н.г.'!#REF!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н.г.'!$B$11:$K$11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н.г.'!#REF!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н.г.'!$B$11:$K$11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н.г.'!#REF!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</c:ser>
        <c:ser>
          <c:idx val="19"/>
          <c:order val="19"/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н.г.'!$B$11:$K$11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н.г.'!#REF!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</c:ser>
        <c:ser>
          <c:idx val="20"/>
          <c:order val="20"/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н.г.'!$B$11:$K$11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н.г.'!#REF!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</c:ser>
        <c:ser>
          <c:idx val="21"/>
          <c:order val="21"/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н.г.'!$B$11:$K$11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н.г.'!#REF!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</c:ser>
        <c:ser>
          <c:idx val="22"/>
          <c:order val="22"/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н.г.'!$B$11:$K$11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н.г.'!#REF!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</c:ser>
        <c:ser>
          <c:idx val="23"/>
          <c:order val="23"/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н.г.'!$B$11:$K$11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н.г.'!#REF!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</c:ser>
        <c:ser>
          <c:idx val="25"/>
          <c:order val="25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н.г.'!$B$11:$K$11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</c:strRef>
          </c:cat>
          <c:val>
            <c:numRef>
              <c:f>'Социально-ком.разв. н.г.'!$B$29:$K$29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72390208"/>
        <c:axId val="-1272399456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'Социально-ком.разв. н.г.'!$B$11:$K$11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'Социально-ком.разв. н.г.'!$B$12:$K$12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н.г.'!$B$13:$K$13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н.г.'!$B$15:$K$15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н.г.'!$B$16:$K$16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н.г.'!$B$17:$K$17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н.г.'!$B$18:$K$18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н.г.'!$B$19:$K$19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н.г.'!$B$20:$K$20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н.г.'!$B$21:$K$21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н.г.'!$B$22:$K$22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н.г.'!$B$23:$K$23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2"/>
                <c:order val="12"/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н.г.'!$B$24:$K$24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3"/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н.г.'!$B$25:$K$25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4"/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н.г.'!$B$26:$K$26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4"/>
                <c:order val="24"/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н.г.'!$B$28:$K$28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-127239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72399456"/>
        <c:crosses val="autoZero"/>
        <c:auto val="1"/>
        <c:lblAlgn val="ctr"/>
        <c:lblOffset val="100"/>
        <c:noMultiLvlLbl val="0"/>
      </c:catAx>
      <c:valAx>
        <c:axId val="-127239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7239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/>
              <a:t>Сводный график мониторинга ООД "Позновательное развитие"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800995463802318E-2"/>
          <c:y val="6.9490979917103124E-2"/>
          <c:w val="0.95619900453619766"/>
          <c:h val="0.69715050890131947"/>
        </c:manualLayout>
      </c:layout>
      <c:bar3DChart>
        <c:barDir val="col"/>
        <c:grouping val="clustered"/>
        <c:varyColors val="0"/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с.г.'!$B$11:$K$11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с.г.'!#REF!</c:f>
              <c:numCache>
                <c:formatCode>General</c:formatCode>
                <c:ptCount val="10"/>
                <c:pt idx="9" formatCode="0.0">
                  <c:v>0</c:v>
                </c:pt>
              </c:numCache>
              <c:extLst xmlns:c15="http://schemas.microsoft.com/office/drawing/2012/chart"/>
            </c:numRef>
          </c:val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с.г.'!$B$11:$K$11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с.г.'!#REF!</c:f>
              <c:numCache>
                <c:formatCode>General</c:formatCode>
                <c:ptCount val="10"/>
                <c:pt idx="9" formatCode="0.0">
                  <c:v>0</c:v>
                </c:pt>
              </c:numCache>
              <c:extLst xmlns:c15="http://schemas.microsoft.com/office/drawing/2012/chart"/>
            </c:numRef>
          </c:val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с.г.'!$B$11:$K$11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с.г.'!#REF!</c:f>
              <c:numCache>
                <c:formatCode>General</c:formatCode>
                <c:ptCount val="10"/>
                <c:pt idx="9" formatCode="0.0">
                  <c:v>0</c:v>
                </c:pt>
              </c:numCache>
              <c:extLst xmlns:c15="http://schemas.microsoft.com/office/drawing/2012/chart"/>
            </c:numRef>
          </c:val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с.г.'!$B$11:$K$11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с.г.'!#REF!</c:f>
              <c:numCache>
                <c:formatCode>General</c:formatCode>
                <c:ptCount val="10"/>
                <c:pt idx="9" formatCode="0.0">
                  <c:v>0</c:v>
                </c:pt>
              </c:numCache>
              <c:extLst xmlns:c15="http://schemas.microsoft.com/office/drawing/2012/chart"/>
            </c:numRef>
          </c:val>
        </c:ser>
        <c:ser>
          <c:idx val="19"/>
          <c:order val="19"/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с.г.'!$B$11:$K$11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с.г.'!#REF!</c:f>
              <c:numCache>
                <c:formatCode>General</c:formatCode>
                <c:ptCount val="10"/>
                <c:pt idx="9" formatCode="0.0">
                  <c:v>0</c:v>
                </c:pt>
              </c:numCache>
              <c:extLst xmlns:c15="http://schemas.microsoft.com/office/drawing/2012/chart"/>
            </c:numRef>
          </c:val>
        </c:ser>
        <c:ser>
          <c:idx val="20"/>
          <c:order val="20"/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с.г.'!$B$11:$K$11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с.г.'!#REF!</c:f>
              <c:numCache>
                <c:formatCode>General</c:formatCode>
                <c:ptCount val="10"/>
                <c:pt idx="9" formatCode="0.0">
                  <c:v>0</c:v>
                </c:pt>
              </c:numCache>
              <c:extLst xmlns:c15="http://schemas.microsoft.com/office/drawing/2012/chart"/>
            </c:numRef>
          </c:val>
        </c:ser>
        <c:ser>
          <c:idx val="21"/>
          <c:order val="21"/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с.г.'!$B$11:$K$11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с.г.'!#REF!</c:f>
              <c:numCache>
                <c:formatCode>General</c:formatCode>
                <c:ptCount val="10"/>
                <c:pt idx="9" formatCode="0.0">
                  <c:v>0</c:v>
                </c:pt>
              </c:numCache>
              <c:extLst xmlns:c15="http://schemas.microsoft.com/office/drawing/2012/chart"/>
            </c:numRef>
          </c:val>
        </c:ser>
        <c:ser>
          <c:idx val="22"/>
          <c:order val="22"/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с.г.'!$B$11:$K$11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с.г.'!#REF!</c:f>
              <c:numCache>
                <c:formatCode>General</c:formatCode>
                <c:ptCount val="10"/>
                <c:pt idx="9" formatCode="0.0">
                  <c:v>0</c:v>
                </c:pt>
              </c:numCache>
              <c:extLst xmlns:c15="http://schemas.microsoft.com/office/drawing/2012/chart"/>
            </c:numRef>
          </c:val>
        </c:ser>
        <c:ser>
          <c:idx val="23"/>
          <c:order val="23"/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с.г.'!$B$11:$K$11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с.г.'!#REF!</c:f>
              <c:numCache>
                <c:formatCode>General</c:formatCode>
                <c:ptCount val="10"/>
                <c:pt idx="9" formatCode="0.0">
                  <c:v>0</c:v>
                </c:pt>
              </c:numCache>
              <c:extLst xmlns:c15="http://schemas.microsoft.com/office/drawing/2012/chart"/>
            </c:numRef>
          </c:val>
        </c:ser>
        <c:ser>
          <c:idx val="25"/>
          <c:order val="25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с.г.'!$B$11:$K$11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</c:strRef>
          </c:cat>
          <c:val>
            <c:numRef>
              <c:f>'Социально-ком.разв. с.г.'!$B$29:$K$29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52616144"/>
        <c:axId val="-1252613424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'Социально-ком.разв. с.г.'!$B$11:$K$11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'Социально-ком.разв. с.г.'!$B$12:$K$12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с.г.'!$B$13:$K$13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с.г.'!$B$15:$K$15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с.г.'!$B$16:$K$16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с.г.'!$B$17:$K$17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с.г.'!$B$18:$K$18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с.г.'!$B$19:$K$19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с.г.'!$B$20:$K$20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с.г.'!$B$21:$K$21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с.г.'!$B$22:$K$22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с.г.'!$B$23:$K$23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2"/>
                <c:order val="12"/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с.г.'!$B$24:$K$24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3"/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с.г.'!$B$25:$K$25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4"/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с.г.'!$B$26:$K$26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4"/>
                <c:order val="24"/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с.г.'!$B$28:$K$28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-125261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52613424"/>
        <c:crosses val="autoZero"/>
        <c:auto val="1"/>
        <c:lblAlgn val="ctr"/>
        <c:lblOffset val="100"/>
        <c:noMultiLvlLbl val="0"/>
      </c:catAx>
      <c:valAx>
        <c:axId val="-125261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5261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/>
              <a:t>Сводный график мониторинга ООД "Позновательное развитие"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800995463802318E-2"/>
          <c:y val="6.9490979917103124E-2"/>
          <c:w val="0.95619900453619766"/>
          <c:h val="0.69715050890131947"/>
        </c:manualLayout>
      </c:layout>
      <c:bar3DChart>
        <c:barDir val="col"/>
        <c:grouping val="clustered"/>
        <c:varyColors val="0"/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к.г.'!$B$11:$K$11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к.г.'!#REF!</c:f>
              <c:numCache>
                <c:formatCode>General</c:formatCode>
                <c:ptCount val="10"/>
                <c:pt idx="9" formatCode="0.0">
                  <c:v>0</c:v>
                </c:pt>
              </c:numCache>
              <c:extLst xmlns:c15="http://schemas.microsoft.com/office/drawing/2012/chart"/>
            </c:numRef>
          </c:val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к.г.'!$B$11:$K$11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к.г.'!#REF!</c:f>
              <c:numCache>
                <c:formatCode>General</c:formatCode>
                <c:ptCount val="10"/>
                <c:pt idx="9" formatCode="0.0">
                  <c:v>0</c:v>
                </c:pt>
              </c:numCache>
              <c:extLst xmlns:c15="http://schemas.microsoft.com/office/drawing/2012/chart"/>
            </c:numRef>
          </c:val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к.г.'!$B$11:$K$11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к.г.'!#REF!</c:f>
              <c:numCache>
                <c:formatCode>General</c:formatCode>
                <c:ptCount val="10"/>
                <c:pt idx="9" formatCode="0.0">
                  <c:v>0</c:v>
                </c:pt>
              </c:numCache>
              <c:extLst xmlns:c15="http://schemas.microsoft.com/office/drawing/2012/chart"/>
            </c:numRef>
          </c:val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к.г.'!$B$11:$K$11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к.г.'!#REF!</c:f>
              <c:numCache>
                <c:formatCode>General</c:formatCode>
                <c:ptCount val="10"/>
                <c:pt idx="9" formatCode="0.0">
                  <c:v>0</c:v>
                </c:pt>
              </c:numCache>
              <c:extLst xmlns:c15="http://schemas.microsoft.com/office/drawing/2012/chart"/>
            </c:numRef>
          </c:val>
        </c:ser>
        <c:ser>
          <c:idx val="19"/>
          <c:order val="19"/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к.г.'!$B$11:$K$11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к.г.'!#REF!</c:f>
              <c:numCache>
                <c:formatCode>General</c:formatCode>
                <c:ptCount val="10"/>
                <c:pt idx="9" formatCode="0.0">
                  <c:v>0</c:v>
                </c:pt>
              </c:numCache>
              <c:extLst xmlns:c15="http://schemas.microsoft.com/office/drawing/2012/chart"/>
            </c:numRef>
          </c:val>
        </c:ser>
        <c:ser>
          <c:idx val="20"/>
          <c:order val="20"/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к.г.'!$B$11:$K$11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к.г.'!#REF!</c:f>
              <c:numCache>
                <c:formatCode>General</c:formatCode>
                <c:ptCount val="10"/>
                <c:pt idx="9" formatCode="0.0">
                  <c:v>0</c:v>
                </c:pt>
              </c:numCache>
              <c:extLst xmlns:c15="http://schemas.microsoft.com/office/drawing/2012/chart"/>
            </c:numRef>
          </c:val>
        </c:ser>
        <c:ser>
          <c:idx val="21"/>
          <c:order val="21"/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к.г.'!$B$11:$K$11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к.г.'!#REF!</c:f>
              <c:numCache>
                <c:formatCode>General</c:formatCode>
                <c:ptCount val="10"/>
                <c:pt idx="9" formatCode="0.0">
                  <c:v>0</c:v>
                </c:pt>
              </c:numCache>
              <c:extLst xmlns:c15="http://schemas.microsoft.com/office/drawing/2012/chart"/>
            </c:numRef>
          </c:val>
        </c:ser>
        <c:ser>
          <c:idx val="22"/>
          <c:order val="22"/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к.г.'!$B$11:$K$11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к.г.'!#REF!</c:f>
              <c:numCache>
                <c:formatCode>General</c:formatCode>
                <c:ptCount val="10"/>
                <c:pt idx="9" formatCode="0.0">
                  <c:v>0</c:v>
                </c:pt>
              </c:numCache>
              <c:extLst xmlns:c15="http://schemas.microsoft.com/office/drawing/2012/chart"/>
            </c:numRef>
          </c:val>
        </c:ser>
        <c:ser>
          <c:idx val="23"/>
          <c:order val="23"/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к.г.'!$B$11:$K$11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  <c:extLst xmlns:c15="http://schemas.microsoft.com/office/drawing/2012/chart"/>
            </c:strRef>
          </c:cat>
          <c:val>
            <c:numRef>
              <c:f>'Социально-ком.разв. к.г.'!#REF!</c:f>
              <c:numCache>
                <c:formatCode>General</c:formatCode>
                <c:ptCount val="10"/>
                <c:pt idx="9" formatCode="0.0">
                  <c:v>0</c:v>
                </c:pt>
              </c:numCache>
              <c:extLst xmlns:c15="http://schemas.microsoft.com/office/drawing/2012/chart"/>
            </c:numRef>
          </c:val>
        </c:ser>
        <c:ser>
          <c:idx val="25"/>
          <c:order val="25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'Социально-ком.разв. к.г.'!$B$11:$K$11</c:f>
              <c:strCache>
                <c:ptCount val="10"/>
                <c:pt idx="0">
                  <c:v>ребенок стремится к общению со взрослыми, реагирует на их настроение </c:v>
                </c:pt>
                <c:pt idx="1">
                  <c:v>ребенок проявляет интерес к сверстникам;</c:v>
                </c:pt>
                <c:pt idx="2">
                  <c:v>наблюдает за их действиями и подражает им;</c:v>
                </c:pt>
                <c:pt idx="3">
                  <c:v>играет рядом;</c:v>
                </c:pt>
                <c:pt idx="4">
                  <c:v>ребенок понимает и выполняет простые поручения взрослого;</c:v>
                </c:pt>
                <c:pt idx="5">
                  <c:v>ребенок стремится проявлять самостоятельность в бытовом и игровом поведении;</c:v>
                </c:pt>
                <c:pt idx="6">
                  <c:v>ребенок способен направлять свои действия на достижение простой, самостоятельно поставленной цели;</c:v>
                </c:pt>
                <c:pt idx="7">
                  <c:v>знает, с помощью каких средств и в какой последовательности продвигаться к цели; </c:v>
                </c:pt>
                <c:pt idx="8">
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</c:pt>
                <c:pt idx="9">
                  <c:v>Общий балл</c:v>
                </c:pt>
              </c:strCache>
            </c:strRef>
          </c:cat>
          <c:val>
            <c:numRef>
              <c:f>'Социально-ком.разв. к.г.'!$B$29:$K$29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52604176"/>
        <c:axId val="-1252612336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'Социально-ком.разв. к.г.'!$B$11:$K$11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'Социально-ком.разв. к.г.'!$B$12:$K$12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к.г.'!$B$13:$K$13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к.г.'!$B$15:$K$15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к.г.'!$B$16:$K$16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к.г.'!$B$17:$K$17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к.г.'!$B$18:$K$18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к.г.'!$B$19:$K$19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к.г.'!$B$20:$K$20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к.г.'!$B$21:$K$21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к.г.'!$B$22:$K$22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к.г.'!$B$23:$K$23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2"/>
                <c:order val="12"/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к.г.'!$B$24:$K$24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3"/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к.г.'!$B$25:$K$25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4"/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к.г.'!$B$26:$K$26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4"/>
                <c:order val="24"/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к.г.'!$B$11:$K$11</c15:sqref>
                        </c15:formulaRef>
                      </c:ext>
                    </c:extLst>
                    <c:strCache>
                      <c:ptCount val="10"/>
                      <c:pt idx="0">
                        <c:v>ребенок стремится к общению со взрослыми, реагирует на их настроение </c:v>
                      </c:pt>
                      <c:pt idx="1">
                        <c:v>ребенок проявляет интерес к сверстникам;</c:v>
                      </c:pt>
                      <c:pt idx="2">
                        <c:v>наблюдает за их действиями и подражает им;</c:v>
                      </c:pt>
                      <c:pt idx="3">
                        <c:v>играет рядом;</c:v>
                      </c:pt>
                      <c:pt idx="4">
                        <c:v>ребенок понимает и выполняет простые поручения взрослого;</c:v>
                      </c:pt>
                      <c:pt idx="5">
                        <c:v>ребенок стремится проявлять самостоятельность в бытовом и игровом поведении;</c:v>
                      </c:pt>
                      <c:pt idx="6">
                        <c:v>ребенок способен направлять свои действия на достижение простой, самостоятельно поставленной цели;</c:v>
                      </c:pt>
                      <c:pt idx="7">
                        <c:v>знает, с помощью каких средств и в какой последовательности продвигаться к цели; </c:v>
                      </c:pt>
                      <c:pt idx="8">
                        <c:v>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</c:v>
                      </c:pt>
                      <c:pt idx="9">
                        <c:v>Общий балл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'Социально-ком.разв. к.г.'!$B$28:$K$28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0.0">
                        <c:v>0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-125260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52612336"/>
        <c:crosses val="autoZero"/>
        <c:auto val="1"/>
        <c:lblAlgn val="ctr"/>
        <c:lblOffset val="100"/>
        <c:noMultiLvlLbl val="0"/>
      </c:catAx>
      <c:valAx>
        <c:axId val="-125261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5260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b="1"/>
              <a:t>Сводный график ООД "Речевое развитие"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5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'Речевое развитие н.г.'!$B$11:$G$11</c:f>
              <c:strCache>
                <c:ptCount val="6"/>
                <c:pt idx="0">
                  <c:v>ребенок владеет активной речью,</c:v>
                </c:pt>
                <c:pt idx="1">
                  <c:v>использует в общении разные части речи, простые предложения из 4-х слов и более, включенные в общение;</c:v>
                </c:pt>
                <c:pt idx="2">
                  <c:v>может обращаться с вопросами и просьбами; </c:v>
                </c:pt>
                <c:pt idx="3">
                  <c:v>ребенок проявляет интерес к стихам, сказкам, повторяет отдельные слова и фразы за взрослым;</c:v>
                </c:pt>
                <c:pt idx="4">
                  <c:v>ребенок рассматривает картинки, показывает и называет предметы, изображенные на них</c:v>
                </c:pt>
                <c:pt idx="5">
                  <c:v>Общий балл</c:v>
                </c:pt>
              </c:strCache>
            </c:strRef>
          </c:cat>
          <c:val>
            <c:numRef>
              <c:f>'Речевое развитие н.г.'!$B$29:$G$29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52610704"/>
        <c:axId val="-1252603632"/>
        <c:axId val="0"/>
      </c:bar3DChart>
      <c:catAx>
        <c:axId val="-125261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52603632"/>
        <c:crosses val="autoZero"/>
        <c:auto val="1"/>
        <c:lblAlgn val="ctr"/>
        <c:lblOffset val="100"/>
        <c:noMultiLvlLbl val="0"/>
      </c:catAx>
      <c:valAx>
        <c:axId val="-125260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-125261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40</xdr:row>
      <xdr:rowOff>101600</xdr:rowOff>
    </xdr:from>
    <xdr:to>
      <xdr:col>13</xdr:col>
      <xdr:colOff>127000</xdr:colOff>
      <xdr:row>73</xdr:row>
      <xdr:rowOff>63500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2438400</xdr:colOff>
      <xdr:row>32</xdr:row>
      <xdr:rowOff>57150</xdr:rowOff>
    </xdr:from>
    <xdr:to>
      <xdr:col>6</xdr:col>
      <xdr:colOff>0</xdr:colOff>
      <xdr:row>77</xdr:row>
      <xdr:rowOff>38100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2438400</xdr:colOff>
      <xdr:row>32</xdr:row>
      <xdr:rowOff>57150</xdr:rowOff>
    </xdr:from>
    <xdr:to>
      <xdr:col>6</xdr:col>
      <xdr:colOff>0</xdr:colOff>
      <xdr:row>77</xdr:row>
      <xdr:rowOff>38100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30</xdr:row>
      <xdr:rowOff>114300</xdr:rowOff>
    </xdr:from>
    <xdr:to>
      <xdr:col>9</xdr:col>
      <xdr:colOff>762000</xdr:colOff>
      <xdr:row>71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29</xdr:row>
      <xdr:rowOff>114300</xdr:rowOff>
    </xdr:from>
    <xdr:to>
      <xdr:col>9</xdr:col>
      <xdr:colOff>762000</xdr:colOff>
      <xdr:row>70</xdr:row>
      <xdr:rowOff>114300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30</xdr:row>
      <xdr:rowOff>114300</xdr:rowOff>
    </xdr:from>
    <xdr:to>
      <xdr:col>9</xdr:col>
      <xdr:colOff>762000</xdr:colOff>
      <xdr:row>71</xdr:row>
      <xdr:rowOff>114300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24</xdr:col>
      <xdr:colOff>1943100</xdr:colOff>
      <xdr:row>52</xdr:row>
      <xdr:rowOff>158750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76200</xdr:rowOff>
    </xdr:from>
    <xdr:to>
      <xdr:col>24</xdr:col>
      <xdr:colOff>1943100</xdr:colOff>
      <xdr:row>58</xdr:row>
      <xdr:rowOff>133350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76200</xdr:rowOff>
    </xdr:from>
    <xdr:to>
      <xdr:col>24</xdr:col>
      <xdr:colOff>1943100</xdr:colOff>
      <xdr:row>59</xdr:row>
      <xdr:rowOff>133350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123824</xdr:rowOff>
    </xdr:from>
    <xdr:to>
      <xdr:col>5</xdr:col>
      <xdr:colOff>1371600</xdr:colOff>
      <xdr:row>60</xdr:row>
      <xdr:rowOff>171450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123824</xdr:rowOff>
    </xdr:from>
    <xdr:to>
      <xdr:col>5</xdr:col>
      <xdr:colOff>1371600</xdr:colOff>
      <xdr:row>60</xdr:row>
      <xdr:rowOff>171450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32</xdr:row>
      <xdr:rowOff>101600</xdr:rowOff>
    </xdr:from>
    <xdr:to>
      <xdr:col>13</xdr:col>
      <xdr:colOff>127000</xdr:colOff>
      <xdr:row>65</xdr:row>
      <xdr:rowOff>63500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435972</xdr:colOff>
      <xdr:row>34</xdr:row>
      <xdr:rowOff>179614</xdr:rowOff>
    </xdr:from>
    <xdr:to>
      <xdr:col>8</xdr:col>
      <xdr:colOff>62593</xdr:colOff>
      <xdr:row>90</xdr:row>
      <xdr:rowOff>33339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1247774</xdr:colOff>
      <xdr:row>7</xdr:row>
      <xdr:rowOff>195263</xdr:rowOff>
    </xdr:from>
    <xdr:to>
      <xdr:col>24</xdr:col>
      <xdr:colOff>171449</xdr:colOff>
      <xdr:row>29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7</xdr:row>
      <xdr:rowOff>23813</xdr:rowOff>
    </xdr:from>
    <xdr:to>
      <xdr:col>21</xdr:col>
      <xdr:colOff>285750</xdr:colOff>
      <xdr:row>25</xdr:row>
      <xdr:rowOff>142875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7</xdr:row>
      <xdr:rowOff>23813</xdr:rowOff>
    </xdr:from>
    <xdr:to>
      <xdr:col>21</xdr:col>
      <xdr:colOff>285750</xdr:colOff>
      <xdr:row>25</xdr:row>
      <xdr:rowOff>142875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7</xdr:row>
      <xdr:rowOff>23813</xdr:rowOff>
    </xdr:from>
    <xdr:to>
      <xdr:col>21</xdr:col>
      <xdr:colOff>285750</xdr:colOff>
      <xdr:row>25</xdr:row>
      <xdr:rowOff>142875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40</xdr:row>
      <xdr:rowOff>101600</xdr:rowOff>
    </xdr:from>
    <xdr:to>
      <xdr:col>13</xdr:col>
      <xdr:colOff>127000</xdr:colOff>
      <xdr:row>73</xdr:row>
      <xdr:rowOff>63500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929640</xdr:colOff>
      <xdr:row>40</xdr:row>
      <xdr:rowOff>15240</xdr:rowOff>
    </xdr:from>
    <xdr:to>
      <xdr:col>8</xdr:col>
      <xdr:colOff>457200</xdr:colOff>
      <xdr:row>77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929640</xdr:colOff>
      <xdr:row>40</xdr:row>
      <xdr:rowOff>15240</xdr:rowOff>
    </xdr:from>
    <xdr:to>
      <xdr:col>8</xdr:col>
      <xdr:colOff>457200</xdr:colOff>
      <xdr:row>77</xdr:row>
      <xdr:rowOff>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1619250</xdr:colOff>
      <xdr:row>32</xdr:row>
      <xdr:rowOff>152400</xdr:rowOff>
    </xdr:from>
    <xdr:to>
      <xdr:col>10</xdr:col>
      <xdr:colOff>1295400</xdr:colOff>
      <xdr:row>77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1619250</xdr:colOff>
      <xdr:row>32</xdr:row>
      <xdr:rowOff>152400</xdr:rowOff>
    </xdr:from>
    <xdr:to>
      <xdr:col>10</xdr:col>
      <xdr:colOff>1295400</xdr:colOff>
      <xdr:row>77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1619250</xdr:colOff>
      <xdr:row>32</xdr:row>
      <xdr:rowOff>152400</xdr:rowOff>
    </xdr:from>
    <xdr:to>
      <xdr:col>10</xdr:col>
      <xdr:colOff>1295400</xdr:colOff>
      <xdr:row>77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2438400</xdr:colOff>
      <xdr:row>32</xdr:row>
      <xdr:rowOff>57150</xdr:rowOff>
    </xdr:from>
    <xdr:to>
      <xdr:col>6</xdr:col>
      <xdr:colOff>0</xdr:colOff>
      <xdr:row>77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3;&#1072;&#1076;&#1096;&#1072;&#1103;%20&#1075;&#1088;&#1091;&#1087;&#1087;&#1072;%203-4%20&#1075;&#1086;&#1076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етей НГ "/>
      <sheetName val="Список детей КГ"/>
      <sheetName val="Социально-коммун. разв. НГ "/>
      <sheetName val="Социально-коммун. разв. КГ  "/>
      <sheetName val="Социально - коммун. разв.КГ"/>
      <sheetName val="Игровая деятельность"/>
      <sheetName val="Игровая деятельность КГ"/>
      <sheetName val="Позновательное развитие НГ"/>
      <sheetName val="Позновательное развитие КГ"/>
      <sheetName val="Речевое развитие НГ"/>
      <sheetName val="Речевое развитие КГ"/>
      <sheetName val="Физическое развитие НГ"/>
      <sheetName val="Физическое развитие КГ"/>
      <sheetName val="Худ.-эст. разв НГ"/>
      <sheetName val="Худ.-эст. разв. КГ"/>
      <sheetName val="Сводный мониторинг НГ"/>
      <sheetName val="Сводный мониторинг КГ"/>
      <sheetName val="Аналитич справка НГ"/>
      <sheetName val="Аналитич.справка КГ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Кол--во детей в группе</v>
          </cell>
          <cell r="D3">
            <v>25</v>
          </cell>
        </row>
        <row r="4">
          <cell r="A4" t="str">
            <v>Ф.И.О. воспитателя</v>
          </cell>
          <cell r="D4" t="str">
            <v>Ищенко Н.В.</v>
          </cell>
        </row>
        <row r="5">
          <cell r="A5" t="str">
            <v>Ф.И.О. учителя - логопеда</v>
          </cell>
          <cell r="D5">
            <v>0</v>
          </cell>
        </row>
        <row r="6">
          <cell r="A6" t="str">
            <v>Ф.И.О. музыкального руководителя</v>
          </cell>
          <cell r="D6">
            <v>0</v>
          </cell>
        </row>
        <row r="7">
          <cell r="A7" t="str">
            <v>Ф.И.О. инструктора по физичесой культуре</v>
          </cell>
          <cell r="D7">
            <v>0</v>
          </cell>
        </row>
        <row r="8">
          <cell r="A8" t="str">
            <v>Ф.И.О педагога психолога</v>
          </cell>
          <cell r="D8">
            <v>0</v>
          </cell>
        </row>
        <row r="9">
          <cell r="A9" t="str">
            <v>Ф.И.О. тьютора</v>
          </cell>
          <cell r="D9">
            <v>0</v>
          </cell>
        </row>
        <row r="11">
          <cell r="C11" t="str">
            <v>Совершает манипуляции с предметами и игрушкамив соответствии с их социальным назначением.</v>
          </cell>
          <cell r="D11" t="str">
            <v>Поддерживает потребность в доброжелательном внимании, заботе, положительной оценке взрослых</v>
          </cell>
          <cell r="E11" t="str">
            <v>Использует разнообразные телесные контакты (прикосновения), жесты, мимику</v>
          </cell>
          <cell r="F11" t="str">
            <v>Называет свое имя, имена членов своей семьи, а также проявляет эмоциональную реакция на состояние близких</v>
          </cell>
          <cell r="G11" t="str">
            <v>Участвует в совместной с воспитателем и другими детьми деятельности.</v>
          </cell>
          <cell r="H11" t="str">
            <v>Проявлет инициативу в общении со взрослыми и сверстниками.  Обращается   к взрослому с просьбой о помощи.</v>
          </cell>
          <cell r="I11" t="str">
            <v>Включается в игровые ситуации, вспоминая любимые сказки, стихотворения и др. Активно   включается в парные игры со взрослым.</v>
          </cell>
          <cell r="J11" t="str">
            <v>Активно   подражает сверстникам и взрослым.</v>
          </cell>
          <cell r="K11" t="str">
            <v>Проявляет отрицательное отношение к порицаемым личностным качествам сверстников.</v>
          </cell>
          <cell r="L11" t="str">
            <v>Выполняет простейшие трудовые действия, элементарные поручения воспитателя, связанные с подготовкой какой-либо деятельности, приемом пищи или уборкой группового помещения</v>
          </cell>
          <cell r="M11" t="str">
            <v>Проявляет элементарные правила вежливости.</v>
          </cell>
          <cell r="N11" t="str">
            <v>Может играть рядом, не мешать другим детям, подражать действиям сверстника и взрослого</v>
          </cell>
          <cell r="O11" t="str">
            <v>Демонстрирует   элементарный навык самообслуживания.</v>
          </cell>
          <cell r="P11" t="str">
            <v>Общий балл</v>
          </cell>
        </row>
        <row r="12">
          <cell r="C12">
            <v>3</v>
          </cell>
          <cell r="D12">
            <v>5</v>
          </cell>
          <cell r="E12">
            <v>2</v>
          </cell>
          <cell r="F12">
            <v>2</v>
          </cell>
          <cell r="G12">
            <v>5</v>
          </cell>
          <cell r="H12">
            <v>4</v>
          </cell>
          <cell r="I12">
            <v>2</v>
          </cell>
          <cell r="J12">
            <v>3</v>
          </cell>
          <cell r="K12">
            <v>4</v>
          </cell>
          <cell r="L12">
            <v>5</v>
          </cell>
          <cell r="M12">
            <v>5</v>
          </cell>
          <cell r="N12">
            <v>2</v>
          </cell>
          <cell r="O12">
            <v>2</v>
          </cell>
          <cell r="Q12" t="str">
            <v>средний</v>
          </cell>
        </row>
        <row r="13">
          <cell r="Q13" t="str">
            <v>низкий</v>
          </cell>
        </row>
        <row r="14">
          <cell r="C14">
            <v>3</v>
          </cell>
          <cell r="D14">
            <v>3</v>
          </cell>
          <cell r="F14">
            <v>3</v>
          </cell>
          <cell r="G14">
            <v>3</v>
          </cell>
          <cell r="H14">
            <v>3</v>
          </cell>
          <cell r="I14">
            <v>3</v>
          </cell>
          <cell r="J14">
            <v>3</v>
          </cell>
          <cell r="K14">
            <v>3</v>
          </cell>
          <cell r="L14">
            <v>3</v>
          </cell>
          <cell r="M14">
            <v>3</v>
          </cell>
          <cell r="N14">
            <v>3</v>
          </cell>
          <cell r="O14">
            <v>3</v>
          </cell>
          <cell r="Q14" t="str">
            <v>средний</v>
          </cell>
        </row>
        <row r="15">
          <cell r="Q15" t="str">
            <v>низкий</v>
          </cell>
        </row>
        <row r="16">
          <cell r="Q16" t="str">
            <v>низкий</v>
          </cell>
        </row>
        <row r="17">
          <cell r="Q17" t="str">
            <v>низкий</v>
          </cell>
        </row>
        <row r="18">
          <cell r="Q18" t="str">
            <v>низкий</v>
          </cell>
        </row>
        <row r="19">
          <cell r="Q19" t="str">
            <v>низкий</v>
          </cell>
        </row>
        <row r="20">
          <cell r="Q20" t="str">
            <v>низкий</v>
          </cell>
        </row>
        <row r="21">
          <cell r="Q21" t="str">
            <v>низкий</v>
          </cell>
        </row>
        <row r="22">
          <cell r="Q22" t="str">
            <v>низкий</v>
          </cell>
        </row>
        <row r="23">
          <cell r="Q23" t="str">
            <v>низкий</v>
          </cell>
        </row>
        <row r="24">
          <cell r="Q24" t="str">
            <v>низкий</v>
          </cell>
        </row>
        <row r="25">
          <cell r="Q25" t="str">
            <v>низкий</v>
          </cell>
        </row>
        <row r="26">
          <cell r="Q26" t="str">
            <v>низкий</v>
          </cell>
        </row>
        <row r="27">
          <cell r="Q27" t="str">
            <v>низкий</v>
          </cell>
        </row>
        <row r="28">
          <cell r="Q28" t="str">
            <v>низкий</v>
          </cell>
        </row>
        <row r="29">
          <cell r="Q29" t="str">
            <v>низкий</v>
          </cell>
        </row>
        <row r="30">
          <cell r="Q30" t="str">
            <v>низкий</v>
          </cell>
        </row>
        <row r="31">
          <cell r="Q31" t="str">
            <v>низкий</v>
          </cell>
        </row>
        <row r="32">
          <cell r="Q32" t="str">
            <v>низкий</v>
          </cell>
        </row>
        <row r="33">
          <cell r="Q33" t="str">
            <v>низкий</v>
          </cell>
        </row>
        <row r="34">
          <cell r="Q34" t="str">
            <v>низкий</v>
          </cell>
        </row>
        <row r="35">
          <cell r="Q35" t="str">
            <v>низкий</v>
          </cell>
        </row>
        <row r="36">
          <cell r="Q36" t="str">
            <v>низкий</v>
          </cell>
        </row>
        <row r="37">
          <cell r="B37" t="str">
            <v>Итого</v>
          </cell>
          <cell r="C37">
            <v>0.24</v>
          </cell>
          <cell r="D37">
            <v>0.32</v>
          </cell>
          <cell r="E37">
            <v>0.08</v>
          </cell>
          <cell r="F37">
            <v>0.2</v>
          </cell>
          <cell r="G37">
            <v>0.32</v>
          </cell>
          <cell r="H37">
            <v>0.28000000000000003</v>
          </cell>
          <cell r="I37">
            <v>0.2</v>
          </cell>
          <cell r="J37">
            <v>0.24</v>
          </cell>
          <cell r="K37">
            <v>0.28000000000000003</v>
          </cell>
          <cell r="L37">
            <v>0.32</v>
          </cell>
          <cell r="M37">
            <v>0.32</v>
          </cell>
          <cell r="N37">
            <v>0.2</v>
          </cell>
          <cell r="O37">
            <v>0.2</v>
          </cell>
          <cell r="P37">
            <v>0.24615384615384617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ables/table1.xml><?xml version="1.0" encoding="utf-8"?>
<table xmlns="http://schemas.openxmlformats.org/spreadsheetml/2006/main" id="3" name="Таблица1494" displayName="Таблица1494" ref="A11:K29" totalsRowShown="0" headerRowDxfId="280" dataDxfId="279" tableBorderDxfId="278" headerRowCellStyle="Обычный">
  <autoFilter ref="A11:K29"/>
  <tableColumns count="11">
    <tableColumn id="1" name="Ф.И. ребенка" dataDxfId="277"/>
    <tableColumn id="2" name="развита крупная моторика" dataDxfId="276"/>
    <tableColumn id="3" name="активно использует освоенные ранее движения" dataDxfId="275"/>
    <tableColumn id="5" name="начинает осваивать бег, прыжки, повторяет за взрослым простые имитационные упражнения" dataDxfId="274"/>
    <tableColumn id="16" name="понимает указания взрослого, выполняет движения по зрительному и звуковому ориентирам" dataDxfId="273"/>
    <tableColumn id="15" name="с желанием играет в подвижные игры4" dataDxfId="272"/>
    <tableColumn id="14" name="демонстрирует элементарные культурно-гигиенические навыки5" dataDxfId="271"/>
    <tableColumn id="13" name="владеет простейшими навыками самообслуживания (одевание, раздевание, самостоятельно ест и др.)" dataDxfId="270"/>
    <tableColumn id="6" name="Демонстрирует   элементарный навык самообслуживания." dataDxfId="269"/>
    <tableColumn id="7" name="Общий балл" dataDxfId="268">
      <calculatedColumnFormula>AVERAGE(B12:I12)</calculatedColumnFormula>
    </tableColumn>
    <tableColumn id="8" name="Уровень развития" dataDxfId="267">
      <calculatedColumnFormula>IF(AND(J12&lt;$K$6),$L$6,IF(AND($K$5&gt;J12&gt;$J$5),$L$5,IF(AND($K$4&gt;J12&gt;$J$4),$L$4,IF(AND($J$3&lt;J12&lt;$K$3),$L$3,IF(AND($J$2&lt;J12&lt;$K$2),$L$2)))))</calculatedColumnFormula>
    </tableColumn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id="21" name="Таблица13522" displayName="Таблица13522" ref="A11:H29" totalsRowShown="0" headerRowDxfId="165" dataDxfId="164" tableBorderDxfId="163">
  <autoFilter ref="A11:H29"/>
  <tableColumns count="8">
    <tableColumn id="1" name="Ф.И. ребенка" dataDxfId="162">
      <calculatedColumnFormula>'Список детей СГ '!B12</calculatedColumnFormula>
    </tableColumn>
    <tableColumn id="2" name="ребенок владеет активной речью," dataDxfId="161"/>
    <tableColumn id="3" name="использует в общении разные части речи, простые предложения из 4-х слов и более, включенные в общение;" dataDxfId="160"/>
    <tableColumn id="4" name="может обращаться с вопросами и просьбами; " dataDxfId="159"/>
    <tableColumn id="5" name="ребенок проявляет интерес к стихам, сказкам, повторяет отдельные слова и фразы за взрослым;" dataDxfId="158"/>
    <tableColumn id="12" name="ребенок рассматривает картинки, показывает и называет предметы, изображенные на них" dataDxfId="157"/>
    <tableColumn id="7" name="Общий балл" dataDxfId="156">
      <calculatedColumnFormula>AVERAGE(B12:F12)</calculatedColumnFormula>
    </tableColumn>
    <tableColumn id="8" name="Уровень развития" dataDxfId="155">
      <calculatedColumnFormula>IF(AND(G12&lt;$H$6),$I$6,IF(AND(G12&gt;$G$5,G12&lt;$H$5),$I$5,IF(AND(G12&lt;$H$4,G12&gt;$G$4),$I$4,IF(AND($G$3&lt;G12&gt;$H$3),$I$3,IF(AND($G$2&gt;G12&gt;$H$2),$I$2,)))))</calculatedColumnFormula>
    </tableColumn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id="22" name="Таблица1352223" displayName="Таблица1352223" ref="A11:H29" totalsRowShown="0" headerRowDxfId="154" dataDxfId="153" tableBorderDxfId="152">
  <autoFilter ref="A11:H29"/>
  <tableColumns count="8">
    <tableColumn id="1" name="Ф.И. ребенка" dataDxfId="151">
      <calculatedColumnFormula>'Список детей КГ '!B12</calculatedColumnFormula>
    </tableColumn>
    <tableColumn id="2" name="ребенок владеет активной речью," dataDxfId="150"/>
    <tableColumn id="3" name="использует в общении разные части речи, простые предложения из 4-х слов и более, включенные в общение;" dataDxfId="149"/>
    <tableColumn id="4" name="может обращаться с вопросами и просьбами; " dataDxfId="148"/>
    <tableColumn id="5" name="ребенок проявляет интерес к стихам, сказкам, повторяет отдельные слова и фразы за взрослым;" dataDxfId="147"/>
    <tableColumn id="12" name="ребенок рассматривает картинки, показывает и называет предметы, изображенные на них" dataDxfId="146"/>
    <tableColumn id="7" name="Общий балл" dataDxfId="145">
      <calculatedColumnFormula>SUM($B12:$F12)/$F$3</calculatedColumnFormula>
    </tableColumn>
    <tableColumn id="8" name="Уровень развития" dataDxfId="144">
      <calculatedColumnFormula>IF(AND(G12&lt;$H$6),$I$6,IF(AND(G12&gt;$G$5,G12&lt;$H$5),$I$5,IF(AND(G12&lt;$H$4,G12&gt;$G$4),$I$4,IF(AND($G$3&lt;G12&lt;$H$3),$I$3,IF(AND($G$2&lt;G12&lt;$H$2),$I$2)))))</calculatedColumnFormula>
    </tableColumn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id="5" name="Таблица1356" displayName="Таблица1356" ref="A11:L29" totalsRowShown="0" headerRowDxfId="143" dataDxfId="142" tableBorderDxfId="141">
  <autoFilter ref="A11:L29"/>
  <tableColumns count="12">
    <tableColumn id="1" name="Ф.И. ребенка" dataDxfId="140">
      <calculatedColumnFormula>'[1]Социально-коммун. разв. КГ  '!B12</calculatedColumnFormula>
    </tableColumn>
    <tableColumn id="2" name="различает и называет основные цвета" dataDxfId="139"/>
    <tableColumn id="3" name="различает и называет формы предметов" dataDxfId="138"/>
    <tableColumn id="4" name="ориентируется в основных пространственных и временных отношениях; ребенок осуществляет поисковые и обследовательские действия;" dataDxfId="137"/>
    <tableColumn id="5" name="знает основные особенности внешнего облика человека, его деятельности;" dataDxfId="136"/>
    <tableColumn id="12" name="Знает свое  имя,  имена  близких;  " dataDxfId="135"/>
    <tableColumn id="9" name="демонстрирует  первоначальные представления о родном городе (селе); ребенок имеет представления об объектах живой и неживой природы ближайшего окружения и их особенностях," dataDxfId="134"/>
    <tableColumn id="6" name="проявляет положительное отношение и интерес к взаимодействию с природой," dataDxfId="133"/>
    <tableColumn id="11" name=" наблюдает за явлениями природы, старается не причинять вред живым объектам;" dataDxfId="132"/>
    <tableColumn id="10" name="активно действует с окружающими его предметами, знает названия, свойства и назначение многих предметов, находящихся в его повседневном обиходе;" dataDxfId="131"/>
    <tableColumn id="7" name="Общий балл" dataDxfId="130">
      <calculatedColumnFormula>AVERAGE($B12:$J12)</calculatedColumnFormula>
    </tableColumn>
    <tableColumn id="8" name="Уровень развития" dataDxfId="129">
      <calculatedColumnFormula>IF(AND(K12&lt;$L$6),$M$6,IF(AND(K12&gt;$K$5,K12&lt;$L$5),$M$5,IF(AND(K12&gt;$K$4,K12&lt;$L$4),$M$4,IF(AND(K12&gt;$K$3,K12&lt;$L$3),$M$3,IF(AND(K12&gt;$K$2,K12&lt;$L$2),$M$2)))))</calculatedColumnFormula>
    </tableColumn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id="24" name="Таблица13562425" displayName="Таблица13562425" ref="A11:L28" totalsRowShown="0" headerRowDxfId="128" dataDxfId="127" tableBorderDxfId="126">
  <autoFilter ref="A11:L28"/>
  <tableColumns count="12">
    <tableColumn id="1" name="Ф.И. ребенка" dataDxfId="125">
      <calculatedColumnFormula>'[1]Социально-коммун. разв. КГ  '!B12</calculatedColumnFormula>
    </tableColumn>
    <tableColumn id="2" name="различает и называет основные цвета" dataDxfId="124"/>
    <tableColumn id="3" name="различает и называет формы предметов" dataDxfId="123"/>
    <tableColumn id="4" name="ориентируется в основных пространственных и временных отношениях; ребенок осуществляет поисковые и обследовательские действия;" dataDxfId="122"/>
    <tableColumn id="5" name="знает основные особенности внешнего облика человека, его деятельности;" dataDxfId="121"/>
    <tableColumn id="12" name="Знает свое  имя,  имена  близких;  " dataDxfId="120"/>
    <tableColumn id="9" name="демонстрирует  первоначальные представления о родном городе (селе); ребенок имеет представления об объектах живой и неживой природы ближайшего окружения и их особенностях," dataDxfId="119"/>
    <tableColumn id="6" name="проявляет положительное отношение и интерес к взаимодействию с природой," dataDxfId="118"/>
    <tableColumn id="11" name=" наблюдает за явлениями природы, старается не причинять вред живым объектам;" dataDxfId="117"/>
    <tableColumn id="10" name="активно действует с окружающими его предметами, знает названия, свойства и назначение многих предметов, находящихся в его повседневном обиходе;" dataDxfId="116"/>
    <tableColumn id="7" name="Общий балл" dataDxfId="115">
      <calculatedColumnFormula>AVERAGE($B12:$J12)</calculatedColumnFormula>
    </tableColumn>
    <tableColumn id="8" name="Уровень развития" dataDxfId="114">
      <calculatedColumnFormula>IF(AND(K12&lt;$L$6),$M$6,IF(AND(K12&gt;$K$5,K12&lt;$L$5),$M$5,IF(AND(K12&gt;$K$4,K12&lt;$L$4),$M$4,IF(AND(K12&gt;$K$3,K12&lt;$L$3),$M$3,IF(AND(K12&gt;$K$2,K12&lt;$L$2),$M$2)))))</calculatedColumnFormula>
    </tableColumn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id="23" name="Таблица135624" displayName="Таблица135624" ref="A11:L29" totalsRowShown="0" headerRowDxfId="113" dataDxfId="112" tableBorderDxfId="111">
  <autoFilter ref="A11:L29"/>
  <tableColumns count="12">
    <tableColumn id="1" name="Ф.И. ребенка" dataDxfId="110">
      <calculatedColumnFormula>'Список детей КГ '!B12</calculatedColumnFormula>
    </tableColumn>
    <tableColumn id="2" name="различает и называет основные цвета" dataDxfId="109"/>
    <tableColumn id="3" name="различает и называет формы предметов" dataDxfId="108"/>
    <tableColumn id="4" name="ориентируется в основных пространственных и временных отношениях; ребенок осуществляет поисковые и обследовательские действия;" dataDxfId="107"/>
    <tableColumn id="5" name="знает основные особенности внешнего облика человека, его деятельности;" dataDxfId="106"/>
    <tableColumn id="12" name="Знает свое  имя,  имена  близких;  " dataDxfId="105"/>
    <tableColumn id="9" name="демонстрирует  первоначальные представления о родном городе (селе); ребенок имеет представления об объектах живой и неживой природы ближайшего окружения и их особенностях," dataDxfId="104"/>
    <tableColumn id="6" name="проявляет положительное отношение и интерес к взаимодействию с природой," dataDxfId="103"/>
    <tableColumn id="11" name=" наблюдает за явлениями природы, старается не причинять вред живым объектам;" dataDxfId="102"/>
    <tableColumn id="10" name="активно действует с окружающими его предметами, знает названия, свойства и назначение многих предметов, находящихся в его повседневном обиходе;" dataDxfId="101"/>
    <tableColumn id="7" name="Общий балл" dataDxfId="100">
      <calculatedColumnFormula>AVERAGE($B12:$J12)</calculatedColumnFormula>
    </tableColumn>
    <tableColumn id="8" name="Уровень развития" dataDxfId="99">
      <calculatedColumnFormula>IF(AND(K12&lt;$L$6),$M$6,IF(AND(K12&gt;$K$5,K12&lt;$L$5),$M$5,IF(AND(K12&gt;$K$4,K12&lt;$L$4),$M$4,IF(AND(K12&gt;$K$3,K12&lt;$L$3),$M$3,IF(AND(K12&gt;$K$2,K12&lt;$L$2),$M$2)))))</calculatedColumnFormula>
    </tableColumn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id="9" name="Таблица135710" displayName="Таблица135710" ref="A11:S28" totalsRowShown="0" headerRowDxfId="98" dataDxfId="97" tableBorderDxfId="96" headerRowCellStyle="Обычный" dataCellStyle="Обычный">
  <tableColumns count="19">
    <tableColumn id="1" name="Ф.И. ребенка" dataDxfId="95" dataCellStyle="Обычный">
      <calculatedColumnFormula>'Список детей НГ'!B12</calculatedColumnFormula>
    </tableColumn>
    <tableColumn id="22" name="умение правильно держать карандаш, кисть, фломастер" dataDxfId="94"/>
    <tableColumn id="23" name="умение зрительно воспринимать предметы разной формы" dataDxfId="93"/>
    <tableColumn id="27" name="Сформировано  умение самостоятельно чертить штрихи, линии" dataDxfId="92"/>
    <tableColumn id="29" name="Сформировано умение  различать основные цвета" dataDxfId="91"/>
    <tableColumn id="14" name="Сформированопредставление о том как правильно катать колбаску,палочки" dataDxfId="90"/>
    <tableColumn id="17" name="Сформировано умение сминать шарик между ладонями (лепешки, печенье,пряники)" dataDxfId="89"/>
    <tableColumn id="18" name="Сформировано  умение из шарика составить неволяшку, цыпленка, снеговика" dataDxfId="88"/>
    <tableColumn id="19" name="Сформировано представление как  отщипывать от большого комка маленькие. Разминать их, прижимать,соединять" dataDxfId="87"/>
    <tableColumn id="11" name="с удовольствием слушает музыку, подпевает," dataDxfId="86"/>
    <tableColumn id="9" name="выполняет простые танцевальные движения; " dataDxfId="85"/>
    <tableColumn id="3" name="адекватно реагировать на сказочных героев." dataDxfId="84" dataCellStyle="Обычный"/>
    <tableColumn id="4" name="перевоплощаться в образы  сказочных героев" dataDxfId="83" dataCellStyle="Обычный"/>
    <tableColumn id="5" name="дети знакомы со строительными деталями: кубик, кирпичик, трехгранная призма, пластина, цилиндр_x000a_" dataDxfId="82" dataCellStyle="Обычный"/>
    <tableColumn id="12" name="сооружать элементарные постройки  по образцу" dataDxfId="81" dataCellStyle="Обычный"/>
    <tableColumn id="6" name="разворачивать игру вокруг постройки, пользоваться дополнительными соразмерными сюжетными игрушками " dataDxfId="80" dataCellStyle="Обычный"/>
    <tableColumn id="10" name="действовать с пластмассовым и простейшими конструкторами" dataDxfId="79" dataCellStyle="Обычный"/>
    <tableColumn id="7" name="Общий балл" dataDxfId="78" dataCellStyle="Обычный">
      <calculatedColumnFormula>AVERAGE($B12:$Q12)</calculatedColumnFormula>
    </tableColumn>
    <tableColumn id="8" name="Уровень развития" dataDxfId="77" dataCellStyle="Обычный">
      <calculatedColumnFormula>IF(AND(R12&lt;$H$6),$I$6,IF(AND(R12&gt;$G$5,R12&lt;$H$5),$I$5,IF(AND(R12&lt;$H$4,R12&gt;$G$4),$I$4,IF(AND($G$3&lt;R12&lt;$H$3),$I$3,IF(AND($G$2&lt;R12&lt;$H$2),$I$2)))))</calculatedColumnFormula>
    </tableColumn>
  </tableColumns>
  <tableStyleInfo name="TableStyleMedium15" showFirstColumn="0" showLastColumn="0" showRowStripes="1" showColumnStripes="0"/>
</table>
</file>

<file path=xl/tables/table16.xml><?xml version="1.0" encoding="utf-8"?>
<table xmlns="http://schemas.openxmlformats.org/spreadsheetml/2006/main" id="25" name="Таблица13571026" displayName="Таблица13571026" ref="A11:S27" totalsRowShown="0" headerRowDxfId="76" dataDxfId="75" tableBorderDxfId="74" headerRowCellStyle="Обычный" dataCellStyle="Обычный">
  <tableColumns count="19">
    <tableColumn id="1" name="Ф.И. ребенка" dataDxfId="73" dataCellStyle="Обычный">
      <calculatedColumnFormula>'Список детей СГ '!B12</calculatedColumnFormula>
    </tableColumn>
    <tableColumn id="22" name="умение правильно держать карандаш, кисть, фломастер" dataDxfId="72"/>
    <tableColumn id="23" name="умение зрительно воспринимать предметы разной формы" dataDxfId="71"/>
    <tableColumn id="27" name="Сформировано  умение самостоятельно чертить штрихи, линии" dataDxfId="70"/>
    <tableColumn id="29" name="Сформировано умение  различать основные цвета" dataDxfId="69"/>
    <tableColumn id="14" name="Сформированопредставление о том как правильно катать колбаску,палочки" dataDxfId="68"/>
    <tableColumn id="17" name="Сформировано умение сминать шарик между ладонями (лепешки, печенье,пряники)" dataDxfId="67"/>
    <tableColumn id="18" name="Сформировано  умение из шарика составить неволяшку, цыпленка, снеговика" dataDxfId="66"/>
    <tableColumn id="19" name="Сформировано представление как  отщипывать от большого комка маленькие. Разминать их, прижимать,соединять" dataDxfId="65"/>
    <tableColumn id="11" name="с удовольствием слушает музыку, подпевает," dataDxfId="64"/>
    <tableColumn id="9" name="выполняет простые танцевальные движения; " dataDxfId="63"/>
    <tableColumn id="3" name="адекватно реагировать на сказочных героев." dataDxfId="62" dataCellStyle="Обычный"/>
    <tableColumn id="4" name="перевоплощаться в образы  сказочных героев" dataDxfId="61" dataCellStyle="Обычный"/>
    <tableColumn id="5" name="дети знакомы со строительными деталями: кубик, кирпичик, трехгранная призма, пластина, цилиндр_x000a_" dataDxfId="60" dataCellStyle="Обычный"/>
    <tableColumn id="12" name="сооружать элементарные постройки  по образцу" dataDxfId="59" dataCellStyle="Обычный"/>
    <tableColumn id="6" name="разворачивать игру вокруг постройки, пользоваться дополнительными соразмерными сюжетными игрушками " dataDxfId="58" dataCellStyle="Обычный"/>
    <tableColumn id="10" name="действовать с пластмассовым и простейшими конструкторами" dataDxfId="57" dataCellStyle="Обычный"/>
    <tableColumn id="7" name="Общий балл" dataDxfId="56" dataCellStyle="Обычный">
      <calculatedColumnFormula>AVERAGE($B12:$Q12)</calculatedColumnFormula>
    </tableColumn>
    <tableColumn id="8" name="Уровень развития" dataDxfId="55" dataCellStyle="Обычный">
      <calculatedColumnFormula>IF(AND(R12&lt;$H$6),$I$6,IF(AND(R12&gt;$G$5,R12&lt;$H$5),$I$5,IF(AND(R12&lt;$H$4,R12&gt;$G$4),$I$4,IF(AND($G$3&lt;R12&lt;$H$3),$I$3,IF(AND($G$2&lt;R12&lt;$H$2),$I$2,)))))</calculatedColumnFormula>
    </tableColumn>
  </tableColumns>
  <tableStyleInfo name="TableStyleMedium15" showFirstColumn="0" showLastColumn="0" showRowStripes="1" showColumnStripes="0"/>
</table>
</file>

<file path=xl/tables/table17.xml><?xml version="1.0" encoding="utf-8"?>
<table xmlns="http://schemas.openxmlformats.org/spreadsheetml/2006/main" id="26" name="Таблица1357102627" displayName="Таблица1357102627" ref="A11:S28" totalsRowShown="0" headerRowDxfId="54" dataDxfId="53" tableBorderDxfId="52" headerRowCellStyle="Обычный" dataCellStyle="Обычный">
  <tableColumns count="19">
    <tableColumn id="1" name="Ф.И. ребенка" dataDxfId="51" dataCellStyle="Обычный">
      <calculatedColumnFormula>'Список детей КГ '!B12</calculatedColumnFormula>
    </tableColumn>
    <tableColumn id="22" name="умение правильно держать карандаш, кисть, фломастер" dataDxfId="50"/>
    <tableColumn id="23" name="умение зрительно воспринимать предметы разной формы" dataDxfId="49"/>
    <tableColumn id="27" name="Сформировано  умение самостоятельно чертить штрихи, линии" dataDxfId="48"/>
    <tableColumn id="29" name="Сформировано умение  различать основные цвета" dataDxfId="47"/>
    <tableColumn id="14" name="Сформированопредставление о том как правильно катать колбаску,палочки" dataDxfId="46"/>
    <tableColumn id="17" name="Сформировано умение сминать шарик между ладонями (лепешки, печенье,пряники)" dataDxfId="45"/>
    <tableColumn id="18" name="Сформировано  умение из шарика составить неволяшку, цыпленка, снеговика" dataDxfId="44"/>
    <tableColumn id="19" name="Сформировано представление как  отщипывать от большого комка маленькие. Разминать их, прижимать,соединять" dataDxfId="43"/>
    <tableColumn id="11" name="с удовольствием слушает музыку, подпевает," dataDxfId="42"/>
    <tableColumn id="9" name="выполняет простые танцевальные движения; " dataDxfId="41"/>
    <tableColumn id="3" name="адекватно реагировать на сказочных героев." dataDxfId="40" dataCellStyle="Обычный"/>
    <tableColumn id="4" name="перевоплощаться в образы  сказочных героев" dataDxfId="39" dataCellStyle="Обычный"/>
    <tableColumn id="5" name="дети знакомы со строительными деталями: кубик, кирпичик, трехгранная призма, пластина, цилиндр_x000a_" dataDxfId="38" dataCellStyle="Обычный"/>
    <tableColumn id="12" name="сооружать элементарные постройки  по образцу" dataDxfId="37" dataCellStyle="Обычный"/>
    <tableColumn id="6" name="разворачивать игру вокруг постройки, пользоваться дополнительными соразмерными сюжетными игрушками " dataDxfId="36" dataCellStyle="Обычный"/>
    <tableColumn id="10" name="действовать с пластмассовым и простейшими конструкторами" dataDxfId="35" dataCellStyle="Обычный"/>
    <tableColumn id="7" name="Общий балл" dataDxfId="34" dataCellStyle="Обычный">
      <calculatedColumnFormula>AVERAGE($B12:$Q12)</calculatedColumnFormula>
    </tableColumn>
    <tableColumn id="8" name="Уровень развития" dataDxfId="33" dataCellStyle="Обычный">
      <calculatedColumnFormula>IF(AND(R12&lt;$H$6),$I$6,IF(AND(R12&gt;$G$5,R12&lt;$H$5),$I$5,IF(AND(R12&lt;$H$4,R12&gt;$G$4),$I$4,IF(AND($G$3&lt;R12&lt;$H$3),$I$3,IF(AND($G$2&lt;R12&lt;$H$2),$I$2,)))))</calculatedColumnFormula>
    </tableColumn>
  </tableColumns>
  <tableStyleInfo name="TableStyleMedium15" showFirstColumn="0" showLastColumn="0" showRowStripes="1" showColumnStripes="0"/>
</table>
</file>

<file path=xl/tables/table18.xml><?xml version="1.0" encoding="utf-8"?>
<table xmlns="http://schemas.openxmlformats.org/spreadsheetml/2006/main" id="27" name="Таблица1357828" displayName="Таблица1357828" ref="A11:H29" totalsRowShown="0" headerRowDxfId="32" dataDxfId="31" tableBorderDxfId="30" headerRowCellStyle="Обычный" dataCellStyle="Обычный">
  <autoFilter ref="A11:H29"/>
  <tableColumns count="8">
    <tableColumn id="1" name="Ф.И. ребенка" dataDxfId="29" dataCellStyle="Обычный">
      <calculatedColumnFormula>'Список детей НГ'!B12</calculatedColumnFormula>
    </tableColumn>
    <tableColumn id="2" name="социально - коммуникативное развитие" dataDxfId="28" dataCellStyle="Обычный">
      <calculatedColumnFormula>'Социально-ком.разв. н.г.'!K12</calculatedColumnFormula>
    </tableColumn>
    <tableColumn id="3" name="позновательное развитие." dataDxfId="27" dataCellStyle="Обычный">
      <calculatedColumnFormula>' Познавательньное развитие н.г.'!K12</calculatedColumnFormula>
    </tableColumn>
    <tableColumn id="4" name="речевое развитие" dataDxfId="26" dataCellStyle="Обычный">
      <calculatedColumnFormula>'Речевое развитие н.г.'!G12</calculatedColumnFormula>
    </tableColumn>
    <tableColumn id="5" name="физическое развитие" dataDxfId="25" dataCellStyle="Обычный">
      <calculatedColumnFormula>'Физическое развитие н.г.'!J12</calculatedColumnFormula>
    </tableColumn>
    <tableColumn id="12" name="художественно - эстетическое развитие" dataDxfId="24" dataCellStyle="Обычный">
      <calculatedColumnFormula>'Худ.-эст. разв.н.г.'!R12</calculatedColumnFormula>
    </tableColumn>
    <tableColumn id="7" name="Общий балл" dataDxfId="23" dataCellStyle="Обычный">
      <calculatedColumnFormula>AVERAGE(B12:F12)</calculatedColumnFormula>
    </tableColumn>
    <tableColumn id="8" name="Уровень развития" dataDxfId="22" dataCellStyle="Обычный">
      <calculatedColumnFormula>IF(AND(G12&lt;$K$6),$L$6,IF(AND(G12&gt;$J$5,G12&lt;$K$5),$L$5,IF(AND(G12&lt;$K$4,G12&gt;$J$4),$L$4,IF(AND(G12&gt;$J$3,G12&lt;$K$3),$L$3,IF(AND(G12&gt;$J$2,G12&lt;$K$2),$L$2)))))</calculatedColumnFormula>
    </tableColumn>
  </tableColumns>
  <tableStyleInfo name="TableStyleLight18" showFirstColumn="0" showLastColumn="0" showRowStripes="1" showColumnStripes="0"/>
</table>
</file>

<file path=xl/tables/table19.xml><?xml version="1.0" encoding="utf-8"?>
<table xmlns="http://schemas.openxmlformats.org/spreadsheetml/2006/main" id="28" name="Таблица135782829" displayName="Таблица135782829" ref="A11:H28" totalsRowShown="0" headerRowDxfId="21" dataDxfId="20" tableBorderDxfId="19" headerRowCellStyle="Обычный" dataCellStyle="Обычный">
  <autoFilter ref="A11:H28"/>
  <tableColumns count="8">
    <tableColumn id="1" name="Ф.И. ребенка" dataDxfId="18" dataCellStyle="Обычный">
      <calculatedColumnFormula>'Список детей СГ '!B12</calculatedColumnFormula>
    </tableColumn>
    <tableColumn id="2" name="социально - коммуникативное развитие" dataDxfId="17" dataCellStyle="Обычный">
      <calculatedColumnFormula>'Социально-ком.разв. с.г.'!K12</calculatedColumnFormula>
    </tableColumn>
    <tableColumn id="3" name="позновательное развитие." dataDxfId="16" dataCellStyle="Обычный">
      <calculatedColumnFormula>' Познавательньное развитие  с.г'!K12</calculatedColumnFormula>
    </tableColumn>
    <tableColumn id="4" name="речевое развитие" dataDxfId="15" dataCellStyle="Обычный">
      <calculatedColumnFormula>'Речевое развитие с.г.'!G12</calculatedColumnFormula>
    </tableColumn>
    <tableColumn id="5" name="физическое развитие" dataDxfId="14" dataCellStyle="Обычный">
      <calculatedColumnFormula>'Физическое развитие с.г.'!J12</calculatedColumnFormula>
    </tableColumn>
    <tableColumn id="12" name="художественно - эстетическое развитие" dataDxfId="13" dataCellStyle="Обычный">
      <calculatedColumnFormula>'Худ.-эст. разв. с.г.'!R12</calculatedColumnFormula>
    </tableColumn>
    <tableColumn id="7" name="Общий балл" dataDxfId="12" dataCellStyle="Обычный">
      <calculatedColumnFormula>AVERAGE(B12:F12)</calculatedColumnFormula>
    </tableColumn>
    <tableColumn id="8" name="Уровень развития" dataDxfId="11" dataCellStyle="Обычный">
      <calculatedColumnFormula>IF(AND(G12&lt;$K$6),$L$6,IF(AND(G12&gt;$J$5,G12&lt;$K$5),$L$5,IF(AND(G12&lt;$K$4,G12&gt;$J$4),$L$4,IF(AND(G12&gt;$J$3,G12&lt;$K$3),$L$3,IF(AND(G12&gt;$J$2,G12&lt;$K$2),$L$2)))))</calculatedColumnFormula>
    </tableColumn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18" name="Таблица14941719" displayName="Таблица14941719" ref="A11:K29" totalsRowShown="0" headerRowDxfId="266" dataDxfId="265" tableBorderDxfId="264" headerRowCellStyle="Обычный">
  <autoFilter ref="A11:K29"/>
  <tableColumns count="11">
    <tableColumn id="1" name="Ф.И. ребенка" dataDxfId="263"/>
    <tableColumn id="2" name="развита крупная моторика" dataDxfId="262"/>
    <tableColumn id="3" name="активно использует освоенные ранее движения" dataDxfId="261"/>
    <tableColumn id="5" name="начинает осваивать бег, прыжки, повторяет за взрослым простые имитационные упражнения" dataDxfId="260"/>
    <tableColumn id="16" name="понимает указания взрослого, выполняет движения по зрительному и звуковому ориентирам" dataDxfId="259"/>
    <tableColumn id="15" name="с желанием играет в подвижные игры4" dataDxfId="258"/>
    <tableColumn id="14" name="демонстрирует элементарные культурно-гигиенические навыки5" dataDxfId="257"/>
    <tableColumn id="13" name="владеет простейшими навыками самообслуживания (одевание, раздевание, самостоятельно ест и др.)" dataDxfId="256"/>
    <tableColumn id="6" name="Демонстрирует   элементарный навык самообслуживания." dataDxfId="255"/>
    <tableColumn id="7" name="Общий балл" dataDxfId="254">
      <calculatedColumnFormula>AVERAGE(B12:I12)</calculatedColumnFormula>
    </tableColumn>
    <tableColumn id="8" name="Уровень развития" dataDxfId="253">
      <calculatedColumnFormula>IF(AND(J12&lt;$K$6),$L$6,IF(AND($J$5&gt;J12&gt;$K$5),$L$5,IF(AND($J$4&gt;J12&gt;$K$4),$L$4,IF(AND($J$3&lt;J12&lt;$K$3),$L$3,IF(AND($J$2&lt;J12&lt;$K$2),$L$2)))))</calculatedColumnFormula>
    </tableColumn>
  </tableColumns>
  <tableStyleInfo name="TableStyleLight18" showFirstColumn="0" showLastColumn="0" showRowStripes="1" showColumnStripes="0"/>
</table>
</file>

<file path=xl/tables/table20.xml><?xml version="1.0" encoding="utf-8"?>
<table xmlns="http://schemas.openxmlformats.org/spreadsheetml/2006/main" id="15" name="Таблица1357816" displayName="Таблица1357816" ref="A10:H27" totalsRowShown="0" headerRowDxfId="10" dataDxfId="9" tableBorderDxfId="8" headerRowCellStyle="Обычный" dataCellStyle="Обычный">
  <autoFilter ref="A10:H27"/>
  <tableColumns count="8">
    <tableColumn id="1" name="Ф.И. ребенка" dataDxfId="7" dataCellStyle="Обычный">
      <calculatedColumnFormula>'Список детей КГ '!B12</calculatedColumnFormula>
    </tableColumn>
    <tableColumn id="2" name="социально - коммуникативное развитие" dataDxfId="6" dataCellStyle="Обычный">
      <calculatedColumnFormula>'Социально-ком.разв. к.г.'!K12</calculatedColumnFormula>
    </tableColumn>
    <tableColumn id="3" name="позновательное развитие." dataDxfId="5" dataCellStyle="Обычный">
      <calculatedColumnFormula>' Познавательньное развитие  к.г'!K12</calculatedColumnFormula>
    </tableColumn>
    <tableColumn id="4" name="речевое развитие" dataDxfId="4" dataCellStyle="Обычный">
      <calculatedColumnFormula>'Речевое развитие к.г.'!G12</calculatedColumnFormula>
    </tableColumn>
    <tableColumn id="5" name="физическое развитие" dataDxfId="3" dataCellStyle="Обычный">
      <calculatedColumnFormula>'Физическое развитие к.г.'!J12</calculatedColumnFormula>
    </tableColumn>
    <tableColumn id="12" name="художественно - эстетическое развитие" dataDxfId="2" dataCellStyle="Обычный">
      <calculatedColumnFormula>'Худ.-эст. разв. к.г.'!R12</calculatedColumnFormula>
    </tableColumn>
    <tableColumn id="7" name="Общий балл" dataDxfId="1" dataCellStyle="Обычный">
      <calculatedColumnFormula>AVERAGE(B11:F11)</calculatedColumnFormula>
    </tableColumn>
    <tableColumn id="8" name="Уровень развития" dataDxfId="0" dataCellStyle="Обычный">
      <calculatedColumnFormula>IF(AND(G11&lt;$K$5),$L$5,IF(AND(G11&gt;$J$4,G11&lt;$K$4),$L$4,IF(AND(G11&lt;$K$3,G11&gt;$J$3),$L$3,IF(AND(G11&gt;$J$2,G11&lt;$K$2),$L$2,IF(AND(G11&gt;$J$1,G11&lt;$K$1),$L$1)))))</calculatedColumnFormula>
    </tableColumn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16" name="Таблица149417" displayName="Таблица149417" ref="A11:K30" totalsRowShown="0" headerRowDxfId="252" dataDxfId="251" tableBorderDxfId="250" headerRowCellStyle="Обычный">
  <autoFilter ref="A11:K30"/>
  <tableColumns count="11">
    <tableColumn id="1" name="Ф.И. ребенка" dataDxfId="249"/>
    <tableColumn id="2" name="развита крупная моторика" dataDxfId="248"/>
    <tableColumn id="3" name="активно использует освоенные ранее движения" dataDxfId="247"/>
    <tableColumn id="5" name="начинает осваивать бег, прыжки, повторяет за взрослым простые имитационные упражнения" dataDxfId="246"/>
    <tableColumn id="16" name="понимает указания взрослого, выполняет движения по зрительному и звуковому ориентирам" dataDxfId="245"/>
    <tableColumn id="15" name="с желанием играет в подвижные игры4" dataDxfId="244"/>
    <tableColumn id="14" name="демонстрирует элементарные культурно-гигиенические навыки5" dataDxfId="243"/>
    <tableColumn id="13" name="владеет простейшими навыками самообслуживания (одевание, раздевание, самостоятельно ест и др.)" dataDxfId="242"/>
    <tableColumn id="6" name="Демонстрирует   элементарный навык самообслуживания." dataDxfId="241"/>
    <tableColumn id="7" name="Общий балл" dataDxfId="240">
      <calculatedColumnFormula>AVERAGE(B12:I12)</calculatedColumnFormula>
    </tableColumn>
    <tableColumn id="8" name="Уровень развития" dataDxfId="239">
      <calculatedColumnFormula>IF(AND(J12&lt;$J$6),$K$6,IF(AND(J12&gt;$I$5,J12&lt;$J$5),$K$5,IF(AND(J12&lt;$J$4,J12&gt;$I$4),$K$4,IF(AND($I$3&gt;J12&gt;$J$3),$K$3,IF(AND($I$2&gt;J12&gt;$J$2),$K$2)))))</calculatedColumnFormula>
    </tableColumn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id="1" name="Таблица1" displayName="Таблица1" ref="B11:I37" totalsRowShown="0" headerRowDxfId="238" dataDxfId="237" tableBorderDxfId="236">
  <autoFilter ref="B11:I37"/>
  <tableColumns count="8">
    <tableColumn id="1" name="Ф.И. ребенка" dataDxfId="235"/>
    <tableColumn id="2" name="Ребенок  выстраивает сюжет из нескольких связанных по смыслу действий." dataDxfId="234"/>
    <tableColumn id="3" name="Принимает  (иногда называет) свою игровую роль, выполняет игровые действия в соответствии с ролью." dataDxfId="233"/>
    <tableColumn id="4" name="Игровые   действия разнообразны." dataDxfId="232"/>
    <tableColumn id="5" name="Ребенок  принимает предложения к использованию в игре предметов-заместителей, пользуется ими в самостоятельных играх." dataDxfId="231"/>
    <tableColumn id="6" name="Охотно  общается с воспитателем и с детьми, вступает в игровое взаимодействие." dataDxfId="230"/>
    <tableColumn id="7" name="Общий балл" dataDxfId="229">
      <calculatedColumnFormula>SUM($C12:$G12)/$I$2</calculatedColumnFormula>
    </tableColumn>
    <tableColumn id="8" name="Уровень развития" dataDxfId="228">
      <calculatedColumnFormula>IF(AND(H12&lt;$L$6),$M$6,IF(AND(H12&gt;$K$5,H12&lt;$L$5),$M$5,IF(AND(H12&lt;$L$4,H12&gt;$K$4),$M$4,IF(AND(H12&gt;$K$3,H12&lt;$L$3),$M$3,IF(AND(H12&gt;$K$2,H12&lt;$L$2),$M$2)))))</calculatedColumnFormula>
    </tableColumn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id="10" name="Таблица111" displayName="Таблица111" ref="B11:I37" totalsRowShown="0" headerRowDxfId="227" tableBorderDxfId="226">
  <tableColumns count="8">
    <tableColumn id="1" name="Ф.И. ребенка" dataDxfId="225"/>
    <tableColumn id="2" name="Ребенок  выстраивает сюжет из нескольких связанных по смыслу действий." dataDxfId="224"/>
    <tableColumn id="3" name="Принимает  (иногда называет) свою игровую роль, выполняет игровые действия в соответствии с ролью."/>
    <tableColumn id="4" name="Игровые   действия разнообразны."/>
    <tableColumn id="5" name="Ребенок  принимает предложения к использованию в игре предметов-заместителей, пользуется ими в самостоятельных играх."/>
    <tableColumn id="6" name="Охотно  общается с воспитателем и с детьми, вступает в игровое взаимодействие."/>
    <tableColumn id="7" name="Общий балл" dataDxfId="223">
      <calculatedColumnFormula>SUM($C12:$G12)/$I$2</calculatedColumnFormula>
    </tableColumn>
    <tableColumn id="8" name="Уровень развития" dataDxfId="222">
      <calculatedColumnFormula>IF(AND(H12&lt;$L$6),$M$6,IF(AND(H12&gt;$K$5,H12&lt;$L$5),$M$5,IF(AND(H12&lt;$L$4,H12&gt;$K$4),$M$4,IF(AND(H12&gt;$K$3,H12&lt;$L$3),$M$3,IF(AND(H12&gt;$K$2,H12&lt;$L$2),$M$2)))))</calculatedColumnFormula>
    </tableColumn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id="2" name="Таблица13" displayName="Таблица13" ref="A11:L29" totalsRowShown="0" headerRowDxfId="221" dataDxfId="220" tableBorderDxfId="219" headerRowCellStyle="Обычный" dataCellStyle="Обычный">
  <autoFilter ref="A11:L29"/>
  <tableColumns count="12">
    <tableColumn id="1" name="Ф.И. ребенка" dataDxfId="218" dataCellStyle="Обычный">
      <calculatedColumnFormula>'Список детей НГ'!B12</calculatedColumnFormula>
    </tableColumn>
    <tableColumn id="2" name="ребенок стремится к общению со взрослыми, реагирует на их настроение " dataDxfId="217" dataCellStyle="Обычный"/>
    <tableColumn id="3" name="ребенок проявляет интерес к сверстникам;" dataDxfId="216" dataCellStyle="Обычный"/>
    <tableColumn id="4" name="наблюдает за их действиями и подражает им;" dataDxfId="215" dataCellStyle="Обычный"/>
    <tableColumn id="5" name="играет рядом;" dataDxfId="214" dataCellStyle="Обычный"/>
    <tableColumn id="12" name="ребенок понимает и выполняет простые поручения взрослого;" dataDxfId="213" dataCellStyle="Обычный"/>
    <tableColumn id="10" name="ребенок стремится проявлять самостоятельность в бытовом и игровом поведении;" dataDxfId="212"/>
    <tableColumn id="9" name="ребенок способен направлять свои действия на достижение простой, самостоятельно поставленной цели;" dataDxfId="211"/>
    <tableColumn id="6" name="знает, с помощью каких средств и в какой последовательности продвигаться к цели; " dataDxfId="210"/>
    <tableColumn id="11" name="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" dataDxfId="209" dataCellStyle="Обычный"/>
    <tableColumn id="7" name="Общий балл" dataDxfId="208" dataCellStyle="Обычный">
      <calculatedColumnFormula>AVERAGE(B12:J12)</calculatedColumnFormula>
    </tableColumn>
    <tableColumn id="8" name="Уровень развития" dataDxfId="207" dataCellStyle="Обычный">
      <calculatedColumnFormula>IF(AND(K12&lt;$N$6),$O$6,IF(AND(K12&gt;$M$5,K12&lt;$N$5),$O$5,IF(AND(K12&lt;$N$4,K12&gt;$M$4),$O$4,IF(AND($M$3&gt;K12&gt;$N$3),$O$3,IF(AND($M$2&lt;K12&lt;$N$2),$O$2)))))</calculatedColumnFormula>
    </tableColumn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id="19" name="Таблица1320" displayName="Таблица1320" ref="A11:L29" totalsRowShown="0" headerRowDxfId="206" dataDxfId="205" tableBorderDxfId="204" headerRowCellStyle="Обычный" dataCellStyle="Обычный">
  <autoFilter ref="A11:L29"/>
  <tableColumns count="12">
    <tableColumn id="1" name="Ф.И. ребенка" dataDxfId="203" dataCellStyle="Обычный">
      <calculatedColumnFormula>'Список детей СГ '!B12</calculatedColumnFormula>
    </tableColumn>
    <tableColumn id="2" name="ребенок стремится к общению со взрослыми, реагирует на их настроение " dataDxfId="202" dataCellStyle="Обычный"/>
    <tableColumn id="3" name="ребенок проявляет интерес к сверстникам;" dataDxfId="201" dataCellStyle="Обычный"/>
    <tableColumn id="4" name="наблюдает за их действиями и подражает им;" dataDxfId="200" dataCellStyle="Обычный"/>
    <tableColumn id="5" name="играет рядом;" dataDxfId="199" dataCellStyle="Обычный"/>
    <tableColumn id="12" name="ребенок понимает и выполняет простые поручения взрослого;" dataDxfId="198" dataCellStyle="Обычный"/>
    <tableColumn id="10" name="ребенок стремится проявлять самостоятельность в бытовом и игровом поведении;" dataDxfId="197"/>
    <tableColumn id="9" name="ребенок способен направлять свои действия на достижение простой, самостоятельно поставленной цели;" dataDxfId="196"/>
    <tableColumn id="6" name="знает, с помощью каких средств и в какой последовательности продвигаться к цели; " dataDxfId="195"/>
    <tableColumn id="11" name="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" dataDxfId="194" dataCellStyle="Обычный"/>
    <tableColumn id="7" name="Общий балл" dataDxfId="193" dataCellStyle="Обычный">
      <calculatedColumnFormula>AVERAGE(B12:J12)</calculatedColumnFormula>
    </tableColumn>
    <tableColumn id="8" name="Уровень развития" dataDxfId="192" dataCellStyle="Обычный">
      <calculatedColumnFormula>IF(AND(K12&lt;$K$5),$L$5,IF(AND(K12&gt;$J$4,K12&lt;$K$4),$L$4,IF(AND(K12&lt;$K$3,K12&gt;$J$3),$L$3,IF(AND($J$2&gt;K12&gt;$K$2),$L$2,IF(AND($J$1&gt;K12&gt;$K$1),$L$1)))))</calculatedColumnFormula>
    </tableColumn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id="20" name="Таблица1321" displayName="Таблица1321" ref="A11:L29" totalsRowShown="0" headerRowDxfId="191" dataDxfId="190" tableBorderDxfId="189" headerRowCellStyle="Обычный" dataCellStyle="Обычный">
  <autoFilter ref="A11:L29"/>
  <tableColumns count="12">
    <tableColumn id="1" name="Ф.И. ребенка" dataDxfId="188" dataCellStyle="Обычный">
      <calculatedColumnFormula>'Список детей СГ '!B12</calculatedColumnFormula>
    </tableColumn>
    <tableColumn id="2" name="ребенок стремится к общению со взрослыми, реагирует на их настроение " dataDxfId="187" dataCellStyle="Обычный"/>
    <tableColumn id="3" name="ребенок проявляет интерес к сверстникам;" dataDxfId="186" dataCellStyle="Обычный"/>
    <tableColumn id="4" name="наблюдает за их действиями и подражает им;" dataDxfId="185" dataCellStyle="Обычный"/>
    <tableColumn id="5" name="играет рядом;" dataDxfId="184" dataCellStyle="Обычный"/>
    <tableColumn id="12" name="ребенок понимает и выполняет простые поручения взрослого;" dataDxfId="183" dataCellStyle="Обычный"/>
    <tableColumn id="10" name="ребенок стремится проявлять самостоятельность в бытовом и игровом поведении;" dataDxfId="182"/>
    <tableColumn id="9" name="ребенок способен направлять свои действия на достижение простой, самостоятельно поставленной цели;" dataDxfId="181"/>
    <tableColumn id="6" name="знает, с помощью каких средств и в какой последовательности продвигаться к цели; " dataDxfId="180"/>
    <tableColumn id="11" name="ребенок в играх отображает действия окружающих («готовит обед», «ухаживает за больным» и др.), социальныое отношение, заранее определяет цель («Я буду лечить куклу»). " dataDxfId="179" dataCellStyle="Обычный"/>
    <tableColumn id="7" name="Общий балл" dataDxfId="178" dataCellStyle="Обычный">
      <calculatedColumnFormula>AVERAGE(B12:J12)</calculatedColumnFormula>
    </tableColumn>
    <tableColumn id="8" name="Уровень развития" dataDxfId="177" dataCellStyle="Обычный">
      <calculatedColumnFormula>IF(AND(K12&lt;$K$7),$L$7,IF(AND(K12&gt;$J$6,K12&lt;$K$6),$L$6,IF(AND(K12&lt;$K$5,K12&gt;$J$5),$L$5,IF(AND($J$4&gt;K12&gt;$K$4),$L$4,IF(AND($J$3&gt;K12&gt;$K$3),$L$3,)))))</calculatedColumnFormula>
    </tableColumn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id="4" name="Таблица135" displayName="Таблица135" ref="A11:H29" totalsRowShown="0" headerRowDxfId="176" dataDxfId="175" tableBorderDxfId="174">
  <autoFilter ref="A11:H29"/>
  <tableColumns count="8">
    <tableColumn id="1" name="Ф.И. ребенка" dataDxfId="173">
      <calculatedColumnFormula>'Список детей НГ'!B12</calculatedColumnFormula>
    </tableColumn>
    <tableColumn id="2" name="ребенок владеет активной речью," dataDxfId="172"/>
    <tableColumn id="3" name="использует в общении разные части речи, простые предложения из 4-х слов и более, включенные в общение;" dataDxfId="171"/>
    <tableColumn id="4" name="может обращаться с вопросами и просьбами; " dataDxfId="170"/>
    <tableColumn id="5" name="ребенок проявляет интерес к стихам, сказкам, повторяет отдельные слова и фразы за взрослым;" dataDxfId="169"/>
    <tableColumn id="12" name="ребенок рассматривает картинки, показывает и называет предметы, изображенные на них" dataDxfId="168"/>
    <tableColumn id="7" name="Общий балл" dataDxfId="167">
      <calculatedColumnFormula>SUM($B12:$F12)/$F$3</calculatedColumnFormula>
    </tableColumn>
    <tableColumn id="8" name="Уровень развития" dataDxfId="166">
      <calculatedColumnFormula>IF(AND(G12&lt;$H$6),$I$6,IF(AND(G12&gt;$G$5,G12&lt;$H$5),$I$5,IF(AND(G12&lt;$H$4,G12&gt;$G$4),$I$4,IF(AND($G$3&gt;G12&gt;$H$3),$I$3,IF(AND($G$2&gt;G12&gt;$H$2),$I$2,)))))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drawing" Target="../drawings/drawing20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="60" zoomScaleNormal="100" workbookViewId="0">
      <selection activeCell="N15" sqref="N15"/>
    </sheetView>
  </sheetViews>
  <sheetFormatPr defaultRowHeight="14.4" x14ac:dyDescent="0.3"/>
  <sheetData>
    <row r="1" spans="1:9" x14ac:dyDescent="0.3">
      <c r="A1" s="117" t="s">
        <v>69</v>
      </c>
      <c r="B1" s="117"/>
      <c r="C1" s="117"/>
      <c r="D1" s="117"/>
      <c r="E1" s="117"/>
      <c r="F1" s="117"/>
      <c r="G1" s="117"/>
      <c r="H1" s="117"/>
      <c r="I1" s="117"/>
    </row>
    <row r="16" spans="1:9" x14ac:dyDescent="0.3">
      <c r="A16" s="117" t="s">
        <v>70</v>
      </c>
      <c r="B16" s="117"/>
      <c r="C16" s="117"/>
      <c r="D16" s="117"/>
      <c r="E16" s="117"/>
      <c r="F16" s="117"/>
      <c r="G16" s="117"/>
      <c r="H16" s="117"/>
      <c r="I16" s="117"/>
    </row>
    <row r="17" spans="1:9" x14ac:dyDescent="0.3">
      <c r="A17" s="117" t="s">
        <v>71</v>
      </c>
      <c r="B17" s="117"/>
      <c r="C17" s="117"/>
      <c r="D17" s="117"/>
      <c r="E17" s="117"/>
      <c r="F17" s="117"/>
      <c r="G17" s="117"/>
      <c r="H17" s="117"/>
      <c r="I17" s="117"/>
    </row>
    <row r="18" spans="1:9" x14ac:dyDescent="0.3">
      <c r="A18" s="117" t="s">
        <v>54</v>
      </c>
      <c r="B18" s="117"/>
      <c r="C18" s="117"/>
      <c r="D18" s="117"/>
      <c r="E18" s="117"/>
      <c r="F18" s="117"/>
      <c r="G18" s="117"/>
      <c r="H18" s="117"/>
      <c r="I18" s="117"/>
    </row>
    <row r="32" spans="1:9" x14ac:dyDescent="0.3">
      <c r="A32" s="117" t="s">
        <v>72</v>
      </c>
      <c r="B32" s="117"/>
      <c r="C32" s="117"/>
      <c r="D32" s="117"/>
      <c r="E32" s="117"/>
      <c r="F32" s="117"/>
      <c r="G32" s="117"/>
      <c r="H32" s="117"/>
      <c r="I32" s="117"/>
    </row>
  </sheetData>
  <mergeCells count="5">
    <mergeCell ref="A1:I1"/>
    <mergeCell ref="A16:I16"/>
    <mergeCell ref="A17:I17"/>
    <mergeCell ref="A18:I18"/>
    <mergeCell ref="A32:I3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98"/>
  <sheetViews>
    <sheetView zoomScale="50" zoomScaleNormal="50" workbookViewId="0">
      <selection activeCell="D3" sqref="D3:D9"/>
    </sheetView>
  </sheetViews>
  <sheetFormatPr defaultRowHeight="14.4" x14ac:dyDescent="0.3"/>
  <cols>
    <col min="1" max="1" width="3.44140625" customWidth="1"/>
    <col min="2" max="2" width="22.88671875" bestFit="1" customWidth="1"/>
    <col min="3" max="3" width="53.21875" bestFit="1" customWidth="1"/>
    <col min="4" max="4" width="52.109375" bestFit="1" customWidth="1"/>
    <col min="5" max="5" width="34.33203125" bestFit="1" customWidth="1"/>
    <col min="6" max="6" width="52.109375" bestFit="1" customWidth="1"/>
    <col min="7" max="7" width="44.33203125" bestFit="1" customWidth="1"/>
    <col min="8" max="8" width="12.6640625" bestFit="1" customWidth="1"/>
    <col min="9" max="9" width="18.21875" bestFit="1" customWidth="1"/>
  </cols>
  <sheetData>
    <row r="1" spans="1:17" ht="18.600000000000001" thickBot="1" x14ac:dyDescent="0.4">
      <c r="A1" s="134" t="s">
        <v>0</v>
      </c>
      <c r="B1" s="135"/>
      <c r="C1" s="135"/>
      <c r="D1" s="135"/>
      <c r="E1" s="135"/>
      <c r="F1" s="13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18.600000000000001" thickBot="1" x14ac:dyDescent="0.4">
      <c r="A2" s="5"/>
      <c r="B2" s="5"/>
      <c r="C2" s="5"/>
      <c r="D2" s="5"/>
      <c r="E2" s="5"/>
      <c r="F2" s="5"/>
      <c r="G2" s="15">
        <v>5</v>
      </c>
      <c r="H2" s="15"/>
      <c r="I2" s="15">
        <v>5</v>
      </c>
      <c r="J2" s="15"/>
      <c r="K2" s="6">
        <v>4.7</v>
      </c>
      <c r="L2" s="6">
        <v>5</v>
      </c>
      <c r="M2" s="15" t="s">
        <v>10</v>
      </c>
      <c r="N2" s="15"/>
      <c r="O2" s="15"/>
      <c r="P2" s="15"/>
      <c r="Q2" s="15"/>
    </row>
    <row r="3" spans="1:17" ht="15" customHeight="1" thickBot="1" x14ac:dyDescent="0.4">
      <c r="A3" s="131" t="str">
        <f>'[1]Социально-коммун. разв. КГ  '!A3:C3</f>
        <v>Кол--во детей в группе</v>
      </c>
      <c r="B3" s="132"/>
      <c r="C3" s="133"/>
      <c r="D3" s="7">
        <f>'Список детей КГ '!C4</f>
        <v>25</v>
      </c>
      <c r="E3" s="5"/>
      <c r="F3" s="5"/>
      <c r="G3" s="15">
        <v>4</v>
      </c>
      <c r="H3" s="15"/>
      <c r="I3" s="15"/>
      <c r="J3" s="15"/>
      <c r="K3" s="6">
        <v>3.7</v>
      </c>
      <c r="L3" s="6">
        <v>4.5999999999999996</v>
      </c>
      <c r="M3" s="15" t="s">
        <v>22</v>
      </c>
      <c r="N3" s="15"/>
      <c r="O3" s="15"/>
      <c r="P3" s="15"/>
      <c r="Q3" s="15"/>
    </row>
    <row r="4" spans="1:17" ht="15" customHeight="1" thickBot="1" x14ac:dyDescent="0.4">
      <c r="A4" s="131" t="str">
        <f>'[1]Социально-коммун. разв. КГ  '!A4:C4</f>
        <v>Ф.И.О. воспитателя</v>
      </c>
      <c r="B4" s="132"/>
      <c r="C4" s="133"/>
      <c r="D4" s="7" t="str">
        <f>'Список детей КГ '!C5</f>
        <v>ФИО</v>
      </c>
      <c r="E4" s="5"/>
      <c r="F4" s="5"/>
      <c r="G4" s="15">
        <v>3</v>
      </c>
      <c r="H4" s="15"/>
      <c r="I4" s="15"/>
      <c r="J4" s="15"/>
      <c r="K4" s="6">
        <v>2.7</v>
      </c>
      <c r="L4" s="6">
        <v>3.6</v>
      </c>
      <c r="M4" s="15" t="s">
        <v>11</v>
      </c>
      <c r="N4" s="15"/>
      <c r="O4" s="15"/>
      <c r="P4" s="15"/>
      <c r="Q4" s="15"/>
    </row>
    <row r="5" spans="1:17" ht="15" customHeight="1" thickBot="1" x14ac:dyDescent="0.4">
      <c r="A5" s="131" t="str">
        <f>'[1]Социально-коммун. разв. КГ  '!A5:C5</f>
        <v>Ф.И.О. учителя - логопеда</v>
      </c>
      <c r="B5" s="132"/>
      <c r="C5" s="133"/>
      <c r="D5" s="7" t="str">
        <f>'Список детей КГ '!C6</f>
        <v>ФИО</v>
      </c>
      <c r="E5" s="5"/>
      <c r="F5" s="5"/>
      <c r="G5" s="15">
        <v>2</v>
      </c>
      <c r="H5" s="15"/>
      <c r="I5" s="15"/>
      <c r="J5" s="15"/>
      <c r="K5" s="6">
        <v>1.7</v>
      </c>
      <c r="L5" s="6">
        <v>2.6</v>
      </c>
      <c r="M5" s="15" t="s">
        <v>21</v>
      </c>
      <c r="N5" s="15"/>
      <c r="O5" s="15"/>
      <c r="P5" s="15"/>
      <c r="Q5" s="15"/>
    </row>
    <row r="6" spans="1:17" ht="15" customHeight="1" thickBot="1" x14ac:dyDescent="0.4">
      <c r="A6" s="131" t="str">
        <f>'[1]Социально-коммун. разв. КГ  '!A6:C6</f>
        <v>Ф.И.О. музыкального руководителя</v>
      </c>
      <c r="B6" s="132"/>
      <c r="C6" s="133"/>
      <c r="D6" s="7" t="str">
        <f>'Список детей КГ '!C7</f>
        <v>ФИО</v>
      </c>
      <c r="E6" s="5"/>
      <c r="F6" s="5"/>
      <c r="G6" s="15">
        <v>1</v>
      </c>
      <c r="H6" s="15"/>
      <c r="I6" s="15"/>
      <c r="J6" s="15"/>
      <c r="K6" s="6"/>
      <c r="L6" s="6">
        <v>1.6</v>
      </c>
      <c r="M6" s="15" t="s">
        <v>12</v>
      </c>
      <c r="N6" s="15"/>
      <c r="O6" s="15"/>
      <c r="P6" s="15"/>
      <c r="Q6" s="15"/>
    </row>
    <row r="7" spans="1:17" ht="15" customHeight="1" thickBot="1" x14ac:dyDescent="0.4">
      <c r="A7" s="131" t="str">
        <f>'[1]Социально-коммун. разв. КГ  '!A7:C7</f>
        <v>Ф.И.О. инструктора по физичесой культуре</v>
      </c>
      <c r="B7" s="132"/>
      <c r="C7" s="133"/>
      <c r="D7" s="7" t="str">
        <f>'Список детей КГ '!C8</f>
        <v>ФИО</v>
      </c>
      <c r="E7" s="5"/>
      <c r="F7" s="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15" customHeight="1" thickBot="1" x14ac:dyDescent="0.4">
      <c r="A8" s="131" t="str">
        <f>'[1]Социально-коммун. разв. КГ  '!A8:C8</f>
        <v>Ф.И.О педагога психолога</v>
      </c>
      <c r="B8" s="132"/>
      <c r="C8" s="133"/>
      <c r="D8" s="7" t="str">
        <f>'Список детей КГ '!C9</f>
        <v>ФИО</v>
      </c>
      <c r="E8" s="5"/>
      <c r="F8" s="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15" customHeight="1" thickBot="1" x14ac:dyDescent="0.4">
      <c r="A9" s="131" t="str">
        <f>'[1]Социально-коммун. разв. КГ  '!A9:C9</f>
        <v>Ф.И.О. тьютора</v>
      </c>
      <c r="B9" s="132"/>
      <c r="C9" s="133"/>
      <c r="D9" s="7" t="str">
        <f>'Список детей КГ '!C10</f>
        <v>ФИО</v>
      </c>
      <c r="E9" s="5"/>
      <c r="F9" s="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18.600000000000001" thickBot="1" x14ac:dyDescent="0.4">
      <c r="A10" s="5"/>
      <c r="B10" s="5"/>
      <c r="C10" s="5"/>
      <c r="D10" s="5"/>
      <c r="E10" s="5"/>
      <c r="F10" s="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72.599999999999994" thickBot="1" x14ac:dyDescent="0.4">
      <c r="A11" s="47" t="s">
        <v>8</v>
      </c>
      <c r="B11" s="54" t="s">
        <v>9</v>
      </c>
      <c r="C11" s="55" t="s">
        <v>14</v>
      </c>
      <c r="D11" s="56" t="s">
        <v>15</v>
      </c>
      <c r="E11" s="56" t="s">
        <v>16</v>
      </c>
      <c r="F11" s="56" t="s">
        <v>17</v>
      </c>
      <c r="G11" s="56" t="s">
        <v>18</v>
      </c>
      <c r="H11" s="53" t="s">
        <v>19</v>
      </c>
      <c r="I11" s="53" t="s">
        <v>20</v>
      </c>
      <c r="J11" s="15"/>
      <c r="K11" s="15"/>
      <c r="L11" s="15"/>
      <c r="M11" s="15"/>
      <c r="N11" s="15"/>
      <c r="O11" s="15"/>
      <c r="P11" s="15"/>
      <c r="Q11" s="15"/>
    </row>
    <row r="12" spans="1:17" ht="18.600000000000001" thickBot="1" x14ac:dyDescent="0.4">
      <c r="A12" s="47">
        <v>1</v>
      </c>
      <c r="B12" s="49">
        <f>'Список детей КГ '!B12</f>
        <v>0</v>
      </c>
      <c r="C12" s="15">
        <v>5</v>
      </c>
      <c r="D12" s="15"/>
      <c r="E12" s="15"/>
      <c r="F12" s="15"/>
      <c r="G12" s="15"/>
      <c r="H12" s="26">
        <f t="shared" ref="H12:H36" si="0">SUM($C12:$G12)/$I$2</f>
        <v>1</v>
      </c>
      <c r="I12" s="26" t="str">
        <f>IF(AND(H12&lt;$L$6),$M$6,IF(AND(H12&gt;$K$5,H12&lt;$L$5),$M$5,IF(AND(H12&lt;$L$4,H12&gt;$K$4),$M$4,IF(AND(H12&gt;$K$3,H12&lt;$L$3),$M$3,IF(AND(H12&gt;$K$2,H12&lt;$L$2),$M$2)))))</f>
        <v>низкий</v>
      </c>
      <c r="J12" s="15"/>
      <c r="K12" s="15"/>
      <c r="L12" s="15"/>
      <c r="M12" s="15"/>
      <c r="N12" s="15"/>
      <c r="O12" s="15"/>
      <c r="P12" s="15"/>
      <c r="Q12" s="15"/>
    </row>
    <row r="13" spans="1:17" ht="18.600000000000001" thickBot="1" x14ac:dyDescent="0.4">
      <c r="A13" s="17">
        <v>2</v>
      </c>
      <c r="B13" s="49">
        <f>'Список детей КГ '!B13</f>
        <v>0</v>
      </c>
      <c r="C13" s="15">
        <v>4</v>
      </c>
      <c r="D13" s="15"/>
      <c r="E13" s="15"/>
      <c r="F13" s="15"/>
      <c r="G13" s="15"/>
      <c r="H13" s="26">
        <f t="shared" si="0"/>
        <v>0.8</v>
      </c>
      <c r="I13" s="26" t="str">
        <f t="shared" ref="I13:I37" si="1">IF(AND(H13&lt;$L$6),$M$6,IF(AND(H13&gt;$K$5,H13&lt;$L$5),$M$5,IF(AND(H13&lt;$L$4,H13&gt;$K$4),$M$4,IF(AND(H13&gt;$K$3,H13&lt;$L$3),$M$3,IF(AND(H13&gt;$K$2,H13&lt;$L$2),$M$2)))))</f>
        <v>низкий</v>
      </c>
      <c r="J13" s="15"/>
      <c r="K13" s="15"/>
      <c r="L13" s="15"/>
      <c r="M13" s="15"/>
      <c r="N13" s="15"/>
      <c r="O13" s="15"/>
      <c r="P13" s="15"/>
      <c r="Q13" s="15"/>
    </row>
    <row r="14" spans="1:17" ht="18.600000000000001" thickBot="1" x14ac:dyDescent="0.4">
      <c r="A14" s="17">
        <v>3</v>
      </c>
      <c r="B14" s="49">
        <f>'Список детей КГ '!B14</f>
        <v>0</v>
      </c>
      <c r="C14" s="15">
        <v>2</v>
      </c>
      <c r="D14" s="15"/>
      <c r="E14" s="15"/>
      <c r="F14" s="15"/>
      <c r="G14" s="15"/>
      <c r="H14" s="26">
        <f t="shared" si="0"/>
        <v>0.4</v>
      </c>
      <c r="I14" s="26" t="str">
        <f t="shared" si="1"/>
        <v>низкий</v>
      </c>
      <c r="J14" s="15"/>
      <c r="K14" s="15"/>
      <c r="L14" s="15"/>
      <c r="M14" s="15"/>
      <c r="N14" s="15"/>
      <c r="O14" s="15"/>
      <c r="P14" s="15"/>
      <c r="Q14" s="15"/>
    </row>
    <row r="15" spans="1:17" ht="18.600000000000001" thickBot="1" x14ac:dyDescent="0.4">
      <c r="A15" s="17">
        <v>4</v>
      </c>
      <c r="B15" s="49">
        <f>'Список детей КГ '!B15</f>
        <v>0</v>
      </c>
      <c r="C15" s="15">
        <v>1</v>
      </c>
      <c r="D15" s="15"/>
      <c r="E15" s="15"/>
      <c r="F15" s="15"/>
      <c r="G15" s="15"/>
      <c r="H15" s="26">
        <f t="shared" si="0"/>
        <v>0.2</v>
      </c>
      <c r="I15" s="26" t="str">
        <f t="shared" si="1"/>
        <v>низкий</v>
      </c>
      <c r="J15" s="15"/>
      <c r="K15" s="15"/>
      <c r="L15" s="15"/>
      <c r="M15" s="15"/>
      <c r="N15" s="15"/>
      <c r="O15" s="15"/>
      <c r="P15" s="15"/>
      <c r="Q15" s="15"/>
    </row>
    <row r="16" spans="1:17" ht="18.600000000000001" thickBot="1" x14ac:dyDescent="0.4">
      <c r="A16" s="17">
        <v>5</v>
      </c>
      <c r="B16" s="49">
        <f>'Список детей КГ '!B16</f>
        <v>0</v>
      </c>
      <c r="C16" s="15">
        <v>5</v>
      </c>
      <c r="D16" s="15"/>
      <c r="E16" s="15"/>
      <c r="F16" s="15"/>
      <c r="G16" s="15"/>
      <c r="H16" s="26">
        <f t="shared" si="0"/>
        <v>1</v>
      </c>
      <c r="I16" s="26" t="str">
        <f t="shared" si="1"/>
        <v>низкий</v>
      </c>
      <c r="J16" s="15"/>
      <c r="K16" s="15"/>
      <c r="L16" s="15"/>
      <c r="M16" s="15"/>
      <c r="N16" s="15"/>
      <c r="O16" s="15"/>
      <c r="P16" s="15"/>
      <c r="Q16" s="15"/>
    </row>
    <row r="17" spans="1:17" ht="18.600000000000001" thickBot="1" x14ac:dyDescent="0.4">
      <c r="A17" s="17">
        <v>6</v>
      </c>
      <c r="B17" s="49">
        <f>'Список детей КГ '!B17</f>
        <v>0</v>
      </c>
      <c r="C17" s="15">
        <v>4</v>
      </c>
      <c r="D17" s="15"/>
      <c r="E17" s="15"/>
      <c r="F17" s="15"/>
      <c r="G17" s="15"/>
      <c r="H17" s="26">
        <f t="shared" si="0"/>
        <v>0.8</v>
      </c>
      <c r="I17" s="26" t="str">
        <f t="shared" si="1"/>
        <v>низкий</v>
      </c>
      <c r="J17" s="15"/>
      <c r="K17" s="15"/>
      <c r="L17" s="15"/>
      <c r="M17" s="15"/>
      <c r="N17" s="15"/>
      <c r="O17" s="15"/>
      <c r="P17" s="15"/>
      <c r="Q17" s="15"/>
    </row>
    <row r="18" spans="1:17" ht="18.600000000000001" thickBot="1" x14ac:dyDescent="0.4">
      <c r="A18" s="17">
        <v>7</v>
      </c>
      <c r="B18" s="49">
        <f>'Список детей КГ '!B18</f>
        <v>0</v>
      </c>
      <c r="C18" s="15">
        <v>2</v>
      </c>
      <c r="D18" s="15"/>
      <c r="E18" s="15"/>
      <c r="F18" s="15"/>
      <c r="G18" s="15"/>
      <c r="H18" s="26">
        <f t="shared" si="0"/>
        <v>0.4</v>
      </c>
      <c r="I18" s="26" t="str">
        <f t="shared" si="1"/>
        <v>низкий</v>
      </c>
      <c r="J18" s="15"/>
      <c r="K18" s="15"/>
      <c r="L18" s="15"/>
      <c r="M18" s="15"/>
      <c r="N18" s="15"/>
      <c r="O18" s="15"/>
      <c r="P18" s="15"/>
      <c r="Q18" s="15"/>
    </row>
    <row r="19" spans="1:17" ht="18.600000000000001" thickBot="1" x14ac:dyDescent="0.4">
      <c r="A19" s="17">
        <v>8</v>
      </c>
      <c r="B19" s="49">
        <f>'Список детей КГ '!B19</f>
        <v>0</v>
      </c>
      <c r="C19" s="15">
        <v>5</v>
      </c>
      <c r="D19" s="15"/>
      <c r="E19" s="15"/>
      <c r="F19" s="15"/>
      <c r="G19" s="15"/>
      <c r="H19" s="26">
        <f>SUM($C19:$G19)/$I$2</f>
        <v>1</v>
      </c>
      <c r="I19" s="26" t="str">
        <f t="shared" si="1"/>
        <v>низкий</v>
      </c>
      <c r="J19" s="15"/>
      <c r="K19" s="15"/>
      <c r="L19" s="15"/>
      <c r="M19" s="15"/>
      <c r="N19" s="15"/>
      <c r="O19" s="15"/>
      <c r="P19" s="15"/>
      <c r="Q19" s="15"/>
    </row>
    <row r="20" spans="1:17" ht="18.600000000000001" thickBot="1" x14ac:dyDescent="0.4">
      <c r="A20" s="17">
        <v>9</v>
      </c>
      <c r="B20" s="49">
        <f>'Список детей КГ '!B20</f>
        <v>0</v>
      </c>
      <c r="C20" s="15">
        <v>3</v>
      </c>
      <c r="D20" s="15"/>
      <c r="E20" s="15"/>
      <c r="F20" s="15"/>
      <c r="G20" s="15"/>
      <c r="H20" s="26">
        <f t="shared" si="0"/>
        <v>0.6</v>
      </c>
      <c r="I20" s="26" t="str">
        <f t="shared" si="1"/>
        <v>низкий</v>
      </c>
      <c r="J20" s="15"/>
      <c r="K20" s="15"/>
      <c r="L20" s="15"/>
      <c r="M20" s="15"/>
      <c r="N20" s="15"/>
      <c r="O20" s="15"/>
      <c r="P20" s="15"/>
      <c r="Q20" s="15"/>
    </row>
    <row r="21" spans="1:17" ht="18.600000000000001" thickBot="1" x14ac:dyDescent="0.4">
      <c r="A21" s="17">
        <v>10</v>
      </c>
      <c r="B21" s="49">
        <f>'Список детей КГ '!B21</f>
        <v>0</v>
      </c>
      <c r="C21" s="15">
        <v>1</v>
      </c>
      <c r="D21" s="15"/>
      <c r="E21" s="15"/>
      <c r="F21" s="15"/>
      <c r="G21" s="15"/>
      <c r="H21" s="26">
        <f t="shared" si="0"/>
        <v>0.2</v>
      </c>
      <c r="I21" s="26" t="str">
        <f t="shared" si="1"/>
        <v>низкий</v>
      </c>
      <c r="J21" s="15"/>
      <c r="K21" s="15"/>
      <c r="L21" s="15"/>
      <c r="M21" s="15"/>
      <c r="N21" s="15"/>
      <c r="O21" s="15"/>
      <c r="P21" s="15"/>
      <c r="Q21" s="15"/>
    </row>
    <row r="22" spans="1:17" ht="18.600000000000001" thickBot="1" x14ac:dyDescent="0.4">
      <c r="A22" s="17">
        <v>11</v>
      </c>
      <c r="B22" s="49">
        <f>'Список детей КГ '!B22</f>
        <v>0</v>
      </c>
      <c r="C22" s="15">
        <v>5</v>
      </c>
      <c r="D22" s="15"/>
      <c r="E22" s="15"/>
      <c r="F22" s="15"/>
      <c r="G22" s="15"/>
      <c r="H22" s="26">
        <f t="shared" si="0"/>
        <v>1</v>
      </c>
      <c r="I22" s="26" t="str">
        <f t="shared" si="1"/>
        <v>низкий</v>
      </c>
      <c r="J22" s="15"/>
      <c r="K22" s="15"/>
      <c r="L22" s="15"/>
      <c r="M22" s="15"/>
      <c r="N22" s="15"/>
      <c r="O22" s="15"/>
      <c r="P22" s="15"/>
      <c r="Q22" s="15"/>
    </row>
    <row r="23" spans="1:17" ht="18.600000000000001" thickBot="1" x14ac:dyDescent="0.4">
      <c r="A23" s="17">
        <v>12</v>
      </c>
      <c r="B23" s="49">
        <f>'Список детей КГ '!B23</f>
        <v>0</v>
      </c>
      <c r="C23" s="15">
        <v>4</v>
      </c>
      <c r="D23" s="15"/>
      <c r="E23" s="15"/>
      <c r="F23" s="15"/>
      <c r="G23" s="15"/>
      <c r="H23" s="26">
        <f t="shared" si="0"/>
        <v>0.8</v>
      </c>
      <c r="I23" s="26" t="str">
        <f t="shared" si="1"/>
        <v>низкий</v>
      </c>
      <c r="J23" s="15"/>
      <c r="K23" s="15"/>
      <c r="L23" s="15"/>
      <c r="M23" s="15"/>
      <c r="N23" s="15"/>
      <c r="O23" s="15"/>
      <c r="P23" s="15"/>
      <c r="Q23" s="15"/>
    </row>
    <row r="24" spans="1:17" ht="18.600000000000001" thickBot="1" x14ac:dyDescent="0.4">
      <c r="A24" s="17">
        <v>13</v>
      </c>
      <c r="B24" s="49">
        <f>'Список детей КГ '!B24</f>
        <v>0</v>
      </c>
      <c r="C24" s="15">
        <v>2</v>
      </c>
      <c r="D24" s="15"/>
      <c r="E24" s="15"/>
      <c r="F24" s="15"/>
      <c r="G24" s="15"/>
      <c r="H24" s="26">
        <f t="shared" si="0"/>
        <v>0.4</v>
      </c>
      <c r="I24" s="26" t="str">
        <f t="shared" si="1"/>
        <v>низкий</v>
      </c>
      <c r="J24" s="15"/>
      <c r="K24" s="15"/>
      <c r="L24" s="15"/>
      <c r="M24" s="15"/>
      <c r="N24" s="15"/>
      <c r="O24" s="15"/>
      <c r="P24" s="15"/>
      <c r="Q24" s="15"/>
    </row>
    <row r="25" spans="1:17" ht="18.600000000000001" thickBot="1" x14ac:dyDescent="0.4">
      <c r="A25" s="17">
        <v>14</v>
      </c>
      <c r="B25" s="49">
        <f>'Список детей КГ '!B25</f>
        <v>0</v>
      </c>
      <c r="C25" s="15">
        <v>3</v>
      </c>
      <c r="D25" s="15"/>
      <c r="E25" s="15"/>
      <c r="F25" s="15"/>
      <c r="G25" s="15"/>
      <c r="H25" s="26">
        <f t="shared" si="0"/>
        <v>0.6</v>
      </c>
      <c r="I25" s="26" t="str">
        <f t="shared" si="1"/>
        <v>низкий</v>
      </c>
      <c r="J25" s="15"/>
      <c r="K25" s="15"/>
      <c r="L25" s="15"/>
      <c r="M25" s="15"/>
      <c r="N25" s="15"/>
      <c r="O25" s="15"/>
      <c r="P25" s="15"/>
      <c r="Q25" s="15"/>
    </row>
    <row r="26" spans="1:17" ht="18.600000000000001" thickBot="1" x14ac:dyDescent="0.4">
      <c r="A26" s="17">
        <v>15</v>
      </c>
      <c r="B26" s="49">
        <f>'Список детей КГ '!B26</f>
        <v>0</v>
      </c>
      <c r="C26" s="15">
        <v>1</v>
      </c>
      <c r="D26" s="15"/>
      <c r="E26" s="15"/>
      <c r="F26" s="15"/>
      <c r="G26" s="15"/>
      <c r="H26" s="26">
        <f t="shared" si="0"/>
        <v>0.2</v>
      </c>
      <c r="I26" s="26" t="str">
        <f t="shared" si="1"/>
        <v>низкий</v>
      </c>
      <c r="J26" s="15"/>
      <c r="K26" s="15"/>
      <c r="L26" s="15"/>
      <c r="M26" s="15"/>
      <c r="N26" s="15"/>
      <c r="O26" s="15"/>
      <c r="P26" s="15"/>
      <c r="Q26" s="15"/>
    </row>
    <row r="27" spans="1:17" ht="18.600000000000001" thickBot="1" x14ac:dyDescent="0.4">
      <c r="A27" s="17">
        <v>16</v>
      </c>
      <c r="B27" s="49">
        <f>'Список детей КГ '!B27</f>
        <v>0</v>
      </c>
      <c r="C27" s="15">
        <v>5</v>
      </c>
      <c r="D27" s="15"/>
      <c r="E27" s="15"/>
      <c r="F27" s="15"/>
      <c r="G27" s="15"/>
      <c r="H27" s="26">
        <f t="shared" si="0"/>
        <v>1</v>
      </c>
      <c r="I27" s="26" t="str">
        <f t="shared" si="1"/>
        <v>низкий</v>
      </c>
      <c r="J27" s="15"/>
      <c r="K27" s="15"/>
      <c r="L27" s="15"/>
      <c r="M27" s="15"/>
      <c r="N27" s="15"/>
      <c r="O27" s="15"/>
      <c r="P27" s="15"/>
      <c r="Q27" s="15"/>
    </row>
    <row r="28" spans="1:17" ht="18.600000000000001" thickBot="1" x14ac:dyDescent="0.4">
      <c r="A28" s="17">
        <v>17</v>
      </c>
      <c r="B28" s="49" t="e">
        <f>'Список детей КГ '!#REF!</f>
        <v>#REF!</v>
      </c>
      <c r="C28" s="15">
        <v>2</v>
      </c>
      <c r="D28" s="15"/>
      <c r="E28" s="15"/>
      <c r="F28" s="15"/>
      <c r="G28" s="15"/>
      <c r="H28" s="26">
        <f t="shared" si="0"/>
        <v>0.4</v>
      </c>
      <c r="I28" s="26" t="str">
        <f t="shared" si="1"/>
        <v>низкий</v>
      </c>
      <c r="J28" s="15"/>
      <c r="K28" s="15"/>
      <c r="L28" s="15"/>
      <c r="M28" s="15"/>
      <c r="N28" s="15"/>
      <c r="O28" s="15"/>
      <c r="P28" s="15"/>
      <c r="Q28" s="15"/>
    </row>
    <row r="29" spans="1:17" ht="18.600000000000001" thickBot="1" x14ac:dyDescent="0.4">
      <c r="A29" s="17">
        <v>18</v>
      </c>
      <c r="B29" s="49" t="e">
        <f>'Список детей КГ '!#REF!</f>
        <v>#REF!</v>
      </c>
      <c r="C29" s="15">
        <v>4</v>
      </c>
      <c r="D29" s="15"/>
      <c r="E29" s="15"/>
      <c r="F29" s="15"/>
      <c r="G29" s="15"/>
      <c r="H29" s="26">
        <f t="shared" si="0"/>
        <v>0.8</v>
      </c>
      <c r="I29" s="26" t="str">
        <f t="shared" si="1"/>
        <v>низкий</v>
      </c>
      <c r="J29" s="15"/>
      <c r="K29" s="15"/>
      <c r="L29" s="15"/>
      <c r="M29" s="15"/>
      <c r="N29" s="15"/>
      <c r="O29" s="15"/>
      <c r="P29" s="15"/>
      <c r="Q29" s="15"/>
    </row>
    <row r="30" spans="1:17" ht="18.600000000000001" thickBot="1" x14ac:dyDescent="0.4">
      <c r="A30" s="17">
        <v>19</v>
      </c>
      <c r="B30" s="49" t="e">
        <f>'Список детей КГ '!#REF!</f>
        <v>#REF!</v>
      </c>
      <c r="C30" s="15">
        <v>1</v>
      </c>
      <c r="D30" s="15"/>
      <c r="E30" s="15"/>
      <c r="F30" s="15"/>
      <c r="G30" s="15"/>
      <c r="H30" s="26">
        <f t="shared" si="0"/>
        <v>0.2</v>
      </c>
      <c r="I30" s="26" t="str">
        <f t="shared" si="1"/>
        <v>низкий</v>
      </c>
      <c r="J30" s="15"/>
      <c r="K30" s="15"/>
      <c r="L30" s="15"/>
      <c r="M30" s="15"/>
      <c r="N30" s="15"/>
      <c r="O30" s="15"/>
      <c r="P30" s="15"/>
      <c r="Q30" s="15"/>
    </row>
    <row r="31" spans="1:17" ht="18.600000000000001" thickBot="1" x14ac:dyDescent="0.4">
      <c r="A31" s="17">
        <v>20</v>
      </c>
      <c r="B31" s="49" t="e">
        <f>'Список детей КГ '!#REF!</f>
        <v>#REF!</v>
      </c>
      <c r="C31" s="15">
        <v>2</v>
      </c>
      <c r="D31" s="15"/>
      <c r="E31" s="15"/>
      <c r="F31" s="15"/>
      <c r="G31" s="15"/>
      <c r="H31" s="26">
        <f t="shared" si="0"/>
        <v>0.4</v>
      </c>
      <c r="I31" s="26" t="str">
        <f t="shared" si="1"/>
        <v>низкий</v>
      </c>
      <c r="J31" s="15"/>
      <c r="K31" s="15"/>
      <c r="L31" s="15"/>
      <c r="M31" s="15"/>
      <c r="N31" s="15"/>
      <c r="O31" s="15"/>
      <c r="P31" s="15"/>
      <c r="Q31" s="15"/>
    </row>
    <row r="32" spans="1:17" ht="18.600000000000001" thickBot="1" x14ac:dyDescent="0.4">
      <c r="A32" s="17">
        <v>21</v>
      </c>
      <c r="B32" s="49" t="e">
        <f>'Список детей КГ '!#REF!</f>
        <v>#REF!</v>
      </c>
      <c r="C32" s="15">
        <v>3</v>
      </c>
      <c r="D32" s="15"/>
      <c r="E32" s="15"/>
      <c r="F32" s="15"/>
      <c r="G32" s="15"/>
      <c r="H32" s="26">
        <f t="shared" si="0"/>
        <v>0.6</v>
      </c>
      <c r="I32" s="26" t="str">
        <f t="shared" si="1"/>
        <v>низкий</v>
      </c>
      <c r="J32" s="15"/>
      <c r="K32" s="15"/>
      <c r="L32" s="15"/>
      <c r="M32" s="15"/>
      <c r="N32" s="15"/>
      <c r="O32" s="15"/>
      <c r="P32" s="15"/>
      <c r="Q32" s="15"/>
    </row>
    <row r="33" spans="1:17" ht="18.600000000000001" thickBot="1" x14ac:dyDescent="0.4">
      <c r="A33" s="17">
        <v>22</v>
      </c>
      <c r="B33" s="49" t="e">
        <f>'Список детей КГ '!#REF!</f>
        <v>#REF!</v>
      </c>
      <c r="C33" s="15">
        <v>2</v>
      </c>
      <c r="D33" s="15"/>
      <c r="E33" s="15"/>
      <c r="F33" s="15"/>
      <c r="G33" s="15"/>
      <c r="H33" s="26">
        <f t="shared" si="0"/>
        <v>0.4</v>
      </c>
      <c r="I33" s="26" t="str">
        <f t="shared" si="1"/>
        <v>низкий</v>
      </c>
      <c r="J33" s="15"/>
      <c r="K33" s="15"/>
      <c r="L33" s="15"/>
      <c r="M33" s="15"/>
      <c r="N33" s="15"/>
      <c r="O33" s="15"/>
      <c r="P33" s="15"/>
      <c r="Q33" s="15"/>
    </row>
    <row r="34" spans="1:17" ht="18.600000000000001" thickBot="1" x14ac:dyDescent="0.4">
      <c r="A34" s="17">
        <v>23</v>
      </c>
      <c r="B34" s="49" t="e">
        <f>'Список детей КГ '!#REF!</f>
        <v>#REF!</v>
      </c>
      <c r="C34" s="15">
        <v>1</v>
      </c>
      <c r="D34" s="15"/>
      <c r="E34" s="15"/>
      <c r="F34" s="15"/>
      <c r="G34" s="15"/>
      <c r="H34" s="26">
        <f t="shared" si="0"/>
        <v>0.2</v>
      </c>
      <c r="I34" s="26" t="str">
        <f t="shared" si="1"/>
        <v>низкий</v>
      </c>
      <c r="J34" s="15"/>
      <c r="K34" s="15"/>
      <c r="L34" s="15"/>
      <c r="M34" s="15"/>
      <c r="N34" s="15"/>
      <c r="O34" s="15"/>
      <c r="P34" s="15"/>
      <c r="Q34" s="15"/>
    </row>
    <row r="35" spans="1:17" ht="18.600000000000001" thickBot="1" x14ac:dyDescent="0.4">
      <c r="A35" s="17">
        <v>24</v>
      </c>
      <c r="B35" s="49" t="e">
        <f>'Список детей КГ '!#REF!</f>
        <v>#REF!</v>
      </c>
      <c r="C35" s="15">
        <v>2</v>
      </c>
      <c r="D35" s="15"/>
      <c r="E35" s="15"/>
      <c r="F35" s="15"/>
      <c r="G35" s="15"/>
      <c r="H35" s="26">
        <f t="shared" si="0"/>
        <v>0.4</v>
      </c>
      <c r="I35" s="26" t="str">
        <f t="shared" si="1"/>
        <v>низкий</v>
      </c>
      <c r="J35" s="15"/>
      <c r="K35" s="15"/>
      <c r="L35" s="15"/>
      <c r="M35" s="15"/>
      <c r="N35" s="15"/>
      <c r="O35" s="15"/>
      <c r="P35" s="15"/>
      <c r="Q35" s="15"/>
    </row>
    <row r="36" spans="1:17" ht="18.600000000000001" thickBot="1" x14ac:dyDescent="0.4">
      <c r="A36" s="17">
        <v>25</v>
      </c>
      <c r="B36" s="49">
        <f>'Список детей КГ '!B28</f>
        <v>0</v>
      </c>
      <c r="C36" s="15">
        <v>2</v>
      </c>
      <c r="D36" s="15"/>
      <c r="E36" s="15"/>
      <c r="F36" s="15"/>
      <c r="G36" s="15"/>
      <c r="H36" s="26">
        <f t="shared" si="0"/>
        <v>0.4</v>
      </c>
      <c r="I36" s="26" t="str">
        <f t="shared" si="1"/>
        <v>низкий</v>
      </c>
      <c r="J36" s="15"/>
      <c r="K36" s="15"/>
      <c r="L36" s="15"/>
      <c r="M36" s="15"/>
      <c r="N36" s="15"/>
      <c r="O36" s="15"/>
      <c r="P36" s="15"/>
      <c r="Q36" s="15"/>
    </row>
    <row r="37" spans="1:17" ht="29.4" customHeight="1" thickBot="1" x14ac:dyDescent="0.35">
      <c r="A37" s="59"/>
      <c r="B37" s="58" t="s">
        <v>23</v>
      </c>
      <c r="C37" s="57">
        <f>SUM(C12:C36)/D3</f>
        <v>2.84</v>
      </c>
      <c r="D37" s="57">
        <f t="shared" ref="D37:G37" si="2">SUM(D12:D36)/$D$3</f>
        <v>0</v>
      </c>
      <c r="E37" s="57">
        <f t="shared" si="2"/>
        <v>0</v>
      </c>
      <c r="F37" s="57">
        <f t="shared" si="2"/>
        <v>0</v>
      </c>
      <c r="G37" s="57">
        <f t="shared" si="2"/>
        <v>0</v>
      </c>
      <c r="H37" s="57">
        <f>SUM($C37:$G37)/$I$2</f>
        <v>0.56799999999999995</v>
      </c>
      <c r="I37" s="57" t="str">
        <f t="shared" si="1"/>
        <v>низкий</v>
      </c>
    </row>
    <row r="44" spans="1:17" x14ac:dyDescent="0.3">
      <c r="A44">
        <v>5</v>
      </c>
    </row>
    <row r="45" spans="1:17" x14ac:dyDescent="0.3">
      <c r="A45">
        <v>100</v>
      </c>
    </row>
    <row r="78" spans="17:17" x14ac:dyDescent="0.3">
      <c r="Q78">
        <f ca="1">A1:Q78</f>
        <v>0</v>
      </c>
    </row>
    <row r="81" spans="2:7" ht="18" x14ac:dyDescent="0.35">
      <c r="B81" s="21"/>
      <c r="C81" s="21" t="s">
        <v>39</v>
      </c>
      <c r="D81" s="21"/>
      <c r="E81" s="21"/>
      <c r="F81" s="21"/>
      <c r="G81" s="21"/>
    </row>
    <row r="82" spans="2:7" ht="18" x14ac:dyDescent="0.35">
      <c r="B82" s="21"/>
      <c r="C82" s="21"/>
      <c r="D82" s="21"/>
      <c r="E82" s="21"/>
      <c r="F82" s="21"/>
      <c r="G82" s="21"/>
    </row>
    <row r="83" spans="2:7" ht="18" x14ac:dyDescent="0.35">
      <c r="B83" s="22"/>
      <c r="C83" s="21" t="s">
        <v>44</v>
      </c>
      <c r="D83" s="21" t="s">
        <v>50</v>
      </c>
      <c r="E83" s="21"/>
      <c r="F83" s="21"/>
      <c r="G83" s="21"/>
    </row>
    <row r="84" spans="2:7" ht="18" x14ac:dyDescent="0.35">
      <c r="B84" s="22"/>
      <c r="C84" s="21" t="s">
        <v>44</v>
      </c>
      <c r="D84" s="21" t="s">
        <v>51</v>
      </c>
      <c r="E84" s="21"/>
      <c r="F84" s="21"/>
      <c r="G84" s="22"/>
    </row>
    <row r="85" spans="2:7" ht="18" x14ac:dyDescent="0.35">
      <c r="B85" s="21"/>
      <c r="C85" s="21" t="s">
        <v>44</v>
      </c>
      <c r="D85" s="23" t="s">
        <v>52</v>
      </c>
      <c r="E85" s="21"/>
      <c r="F85" s="21"/>
      <c r="G85" s="21"/>
    </row>
    <row r="86" spans="2:7" ht="18" x14ac:dyDescent="0.35">
      <c r="B86" s="21"/>
      <c r="C86" s="21" t="s">
        <v>44</v>
      </c>
      <c r="D86" s="125" t="s">
        <v>53</v>
      </c>
      <c r="E86" s="125"/>
      <c r="F86" s="125"/>
      <c r="G86" s="21"/>
    </row>
    <row r="87" spans="2:7" ht="18" x14ac:dyDescent="0.35">
      <c r="B87" s="21"/>
      <c r="C87" s="21"/>
      <c r="D87" s="21" t="s">
        <v>45</v>
      </c>
      <c r="E87" s="21"/>
      <c r="F87" s="21"/>
      <c r="G87" s="21"/>
    </row>
    <row r="88" spans="2:7" ht="18" x14ac:dyDescent="0.35">
      <c r="B88" s="21"/>
      <c r="C88" s="21" t="s">
        <v>40</v>
      </c>
      <c r="D88" s="21"/>
      <c r="E88" s="21"/>
      <c r="F88" s="21"/>
      <c r="G88" s="21"/>
    </row>
    <row r="89" spans="2:7" ht="18" x14ac:dyDescent="0.35">
      <c r="B89" s="21"/>
      <c r="C89" s="21"/>
      <c r="D89" s="21"/>
      <c r="E89" s="21"/>
      <c r="F89" s="21"/>
      <c r="G89" s="21"/>
    </row>
    <row r="90" spans="2:7" ht="18" x14ac:dyDescent="0.35">
      <c r="B90" s="21"/>
      <c r="C90" s="21"/>
      <c r="D90" s="21"/>
      <c r="E90" s="21"/>
      <c r="F90" s="21"/>
      <c r="G90" s="21"/>
    </row>
    <row r="91" spans="2:7" ht="18" x14ac:dyDescent="0.35">
      <c r="B91" s="21"/>
      <c r="C91" s="21"/>
      <c r="D91" s="21"/>
      <c r="E91" s="21"/>
      <c r="F91" s="21"/>
      <c r="G91" s="21"/>
    </row>
    <row r="92" spans="2:7" ht="18" x14ac:dyDescent="0.35">
      <c r="B92" s="21"/>
      <c r="C92" s="21"/>
      <c r="D92" s="21"/>
      <c r="E92" s="21"/>
      <c r="F92" s="21"/>
      <c r="G92" s="21"/>
    </row>
    <row r="93" spans="2:7" ht="18" x14ac:dyDescent="0.35">
      <c r="B93" s="21"/>
      <c r="C93" s="21" t="s">
        <v>41</v>
      </c>
      <c r="D93" s="21"/>
      <c r="E93" s="21"/>
      <c r="F93" s="21"/>
      <c r="G93" s="21"/>
    </row>
    <row r="94" spans="2:7" ht="18" x14ac:dyDescent="0.35">
      <c r="B94" s="21"/>
      <c r="C94" s="21"/>
      <c r="D94" s="21"/>
      <c r="E94" s="21"/>
      <c r="F94" s="21"/>
      <c r="G94" s="21"/>
    </row>
    <row r="95" spans="2:7" ht="18" x14ac:dyDescent="0.35">
      <c r="B95" s="21"/>
      <c r="C95" s="21"/>
      <c r="D95" s="21"/>
      <c r="E95" s="21"/>
      <c r="F95" s="21"/>
      <c r="G95" s="21"/>
    </row>
    <row r="96" spans="2:7" ht="18" x14ac:dyDescent="0.35">
      <c r="B96" s="21"/>
      <c r="C96" s="21"/>
      <c r="D96" s="21"/>
      <c r="E96" s="21"/>
      <c r="F96" s="21"/>
      <c r="G96" s="21"/>
    </row>
    <row r="97" spans="2:7" ht="18" x14ac:dyDescent="0.35">
      <c r="B97" s="21"/>
      <c r="C97" s="21" t="s">
        <v>42</v>
      </c>
      <c r="D97" s="21"/>
      <c r="E97" s="21"/>
      <c r="F97" s="21"/>
      <c r="G97" s="21"/>
    </row>
    <row r="98" spans="2:7" ht="18" x14ac:dyDescent="0.35">
      <c r="B98" s="21"/>
      <c r="C98" s="21" t="s">
        <v>43</v>
      </c>
      <c r="D98" s="21"/>
      <c r="E98" s="21"/>
      <c r="F98" s="21"/>
      <c r="G98" s="21"/>
    </row>
  </sheetData>
  <mergeCells count="9">
    <mergeCell ref="D86:F86"/>
    <mergeCell ref="A8:C8"/>
    <mergeCell ref="A9:C9"/>
    <mergeCell ref="A1:F1"/>
    <mergeCell ref="A3:C3"/>
    <mergeCell ref="A4:C4"/>
    <mergeCell ref="A5:C5"/>
    <mergeCell ref="A6:C6"/>
    <mergeCell ref="A7:C7"/>
  </mergeCells>
  <dataValidations count="1">
    <dataValidation type="list" allowBlank="1" showInputMessage="1" showErrorMessage="1" sqref="C12:G36">
      <formula1>$G$2:$G$6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4"/>
  </sheetPr>
  <dimension ref="A1:R98"/>
  <sheetViews>
    <sheetView topLeftCell="C5" zoomScale="60" zoomScaleNormal="60" workbookViewId="0">
      <selection activeCell="B29" sqref="B29:K29"/>
    </sheetView>
  </sheetViews>
  <sheetFormatPr defaultRowHeight="14.4" x14ac:dyDescent="0.3"/>
  <cols>
    <col min="1" max="1" width="21.88671875" customWidth="1"/>
    <col min="2" max="2" width="41.33203125" customWidth="1"/>
    <col min="3" max="3" width="24.6640625" customWidth="1"/>
    <col min="4" max="4" width="25.33203125" customWidth="1"/>
    <col min="5" max="5" width="16.44140625" customWidth="1"/>
    <col min="6" max="6" width="31.109375" customWidth="1"/>
    <col min="7" max="9" width="40.21875" customWidth="1"/>
    <col min="10" max="10" width="56.5546875" customWidth="1"/>
    <col min="11" max="11" width="20.5546875" customWidth="1"/>
    <col min="12" max="12" width="27.77734375" customWidth="1"/>
  </cols>
  <sheetData>
    <row r="1" spans="1:18" ht="15" customHeight="1" thickBot="1" x14ac:dyDescent="0.35">
      <c r="A1" s="89" t="s">
        <v>0</v>
      </c>
      <c r="B1" s="90"/>
      <c r="C1" s="90"/>
      <c r="D1" s="90"/>
      <c r="E1" s="90"/>
    </row>
    <row r="2" spans="1:18" ht="15" customHeight="1" thickBot="1" x14ac:dyDescent="0.35">
      <c r="A2" s="59"/>
      <c r="B2" s="59"/>
      <c r="C2" s="59"/>
      <c r="D2" s="59"/>
      <c r="E2" s="59"/>
      <c r="F2">
        <v>5</v>
      </c>
      <c r="M2" s="3">
        <v>4.5999999999999996</v>
      </c>
      <c r="N2" s="3">
        <v>5</v>
      </c>
      <c r="O2" t="s">
        <v>10</v>
      </c>
    </row>
    <row r="3" spans="1:18" s="2" customFormat="1" ht="15" customHeight="1" thickBot="1" x14ac:dyDescent="0.35">
      <c r="A3" s="89" t="str">
        <f>'[1]Социально-коммун. разв. КГ  '!A3:C3</f>
        <v>Кол--во детей в группе</v>
      </c>
      <c r="B3" s="58"/>
      <c r="C3" s="91">
        <f>'Список детей СГ '!C4</f>
        <v>25</v>
      </c>
      <c r="D3" s="59"/>
      <c r="E3" s="59"/>
      <c r="F3">
        <v>4</v>
      </c>
      <c r="G3"/>
      <c r="H3"/>
      <c r="I3"/>
      <c r="J3"/>
      <c r="K3"/>
      <c r="L3"/>
      <c r="M3" s="3">
        <v>3.6</v>
      </c>
      <c r="N3" s="3">
        <v>4.5</v>
      </c>
      <c r="O3" t="s">
        <v>22</v>
      </c>
      <c r="P3"/>
      <c r="Q3"/>
      <c r="R3"/>
    </row>
    <row r="4" spans="1:18" ht="15" customHeight="1" thickBot="1" x14ac:dyDescent="0.35">
      <c r="A4" s="89" t="str">
        <f>'[1]Социально-коммун. разв. КГ  '!A4:C4</f>
        <v>Ф.И.О. воспитателя</v>
      </c>
      <c r="B4" s="58"/>
      <c r="C4" s="91" t="str">
        <f>'Список детей СГ '!C5</f>
        <v>ФИО</v>
      </c>
      <c r="D4" s="59"/>
      <c r="E4" s="59"/>
      <c r="F4">
        <v>3</v>
      </c>
      <c r="M4" s="3">
        <v>2.6</v>
      </c>
      <c r="N4" s="3">
        <v>3.5</v>
      </c>
      <c r="O4" t="s">
        <v>11</v>
      </c>
    </row>
    <row r="5" spans="1:18" ht="15" customHeight="1" thickBot="1" x14ac:dyDescent="0.35">
      <c r="A5" s="89" t="str">
        <f>'[1]Социально-коммун. разв. КГ  '!A5:C5</f>
        <v>Ф.И.О. учителя - логопеда</v>
      </c>
      <c r="B5" s="58"/>
      <c r="C5" s="91" t="str">
        <f>'Список детей СГ '!C6</f>
        <v>ФИО</v>
      </c>
      <c r="D5" s="59"/>
      <c r="E5" s="59"/>
      <c r="F5">
        <v>2</v>
      </c>
      <c r="M5" s="3">
        <v>1.6</v>
      </c>
      <c r="N5" s="3">
        <v>2.5</v>
      </c>
      <c r="O5" t="s">
        <v>121</v>
      </c>
    </row>
    <row r="6" spans="1:18" ht="15" customHeight="1" thickBot="1" x14ac:dyDescent="0.35">
      <c r="A6" s="89" t="str">
        <f>'[1]Социально-коммун. разв. КГ  '!A6:C6</f>
        <v>Ф.И.О. музыкального руководителя</v>
      </c>
      <c r="B6" s="58"/>
      <c r="C6" s="91" t="str">
        <f>'Список детей СГ '!C7</f>
        <v>ФИО</v>
      </c>
      <c r="D6" s="59"/>
      <c r="E6" s="59"/>
      <c r="F6">
        <v>1</v>
      </c>
      <c r="M6" s="3"/>
      <c r="N6" s="3">
        <v>1.5</v>
      </c>
      <c r="O6" t="s">
        <v>12</v>
      </c>
    </row>
    <row r="7" spans="1:18" ht="15" customHeight="1" thickBot="1" x14ac:dyDescent="0.35">
      <c r="A7" s="89" t="str">
        <f>'[1]Социально-коммун. разв. КГ  '!A7:C7</f>
        <v>Ф.И.О. инструктора по физичесой культуре</v>
      </c>
      <c r="B7" s="58"/>
      <c r="C7" s="91" t="str">
        <f>'Список детей СГ '!C8</f>
        <v>ФИО</v>
      </c>
      <c r="D7" s="59"/>
      <c r="E7" s="59"/>
    </row>
    <row r="8" spans="1:18" ht="15" customHeight="1" thickBot="1" x14ac:dyDescent="0.35">
      <c r="A8" s="89" t="str">
        <f>'[1]Социально-коммун. разв. КГ  '!A8:C8</f>
        <v>Ф.И.О педагога психолога</v>
      </c>
      <c r="B8" s="58"/>
      <c r="C8" s="91" t="str">
        <f>'Список детей СГ '!C9</f>
        <v>ФИО</v>
      </c>
      <c r="D8" s="59"/>
      <c r="E8" s="59"/>
    </row>
    <row r="9" spans="1:18" ht="15" customHeight="1" thickBot="1" x14ac:dyDescent="0.35">
      <c r="A9" s="89" t="str">
        <f>'[1]Социально-коммун. разв. КГ  '!A9:C9</f>
        <v>Ф.И.О. тьютора</v>
      </c>
      <c r="B9" s="58"/>
      <c r="C9" s="91" t="str">
        <f>'Список детей СГ '!C10</f>
        <v>ФИО</v>
      </c>
      <c r="D9" s="59"/>
      <c r="E9" s="59"/>
    </row>
    <row r="10" spans="1:18" ht="15" thickBot="1" x14ac:dyDescent="0.35">
      <c r="A10" s="1"/>
      <c r="B10" s="1"/>
      <c r="C10" s="1"/>
      <c r="D10" s="1"/>
      <c r="E10" s="1"/>
    </row>
    <row r="11" spans="1:18" s="10" customFormat="1" ht="90.6" thickBot="1" x14ac:dyDescent="0.35">
      <c r="A11" s="60" t="s">
        <v>9</v>
      </c>
      <c r="B11" s="87" t="s">
        <v>93</v>
      </c>
      <c r="C11" s="88" t="s">
        <v>94</v>
      </c>
      <c r="D11" s="88" t="s">
        <v>95</v>
      </c>
      <c r="E11" s="88" t="s">
        <v>96</v>
      </c>
      <c r="F11" s="88" t="s">
        <v>97</v>
      </c>
      <c r="G11" s="88" t="s">
        <v>98</v>
      </c>
      <c r="H11" s="88" t="s">
        <v>99</v>
      </c>
      <c r="I11" s="88" t="s">
        <v>100</v>
      </c>
      <c r="J11" s="88" t="s">
        <v>101</v>
      </c>
      <c r="K11" s="60" t="s">
        <v>19</v>
      </c>
      <c r="L11" s="60" t="s">
        <v>20</v>
      </c>
    </row>
    <row r="12" spans="1:18" s="4" customFormat="1" ht="18" x14ac:dyDescent="0.35">
      <c r="A12" s="26">
        <f>'Список детей НГ'!B12</f>
        <v>0</v>
      </c>
      <c r="G12" s="79"/>
      <c r="H12" s="79"/>
      <c r="I12" s="72"/>
      <c r="K12" s="6" t="e">
        <f t="shared" ref="K12:K29" si="0">AVERAGE(B12:J12)</f>
        <v>#DIV/0!</v>
      </c>
      <c r="L12" s="26" t="e">
        <f t="shared" ref="L12:L29" si="1">IF(AND(K12&lt;$N$6),$O$6,IF(AND(K12&gt;$M$5,K12&lt;$N$5),$O$5,IF(AND(K12&lt;$N$4,K12&gt;$M$4),$O$4,IF(AND($M$3&gt;K12&gt;$N$3),$O$3,IF(AND($M$2&lt;K12&lt;$N$2),$O$2)))))</f>
        <v>#DIV/0!</v>
      </c>
    </row>
    <row r="13" spans="1:18" s="4" customFormat="1" ht="18" x14ac:dyDescent="0.35">
      <c r="A13" s="26">
        <f>'Список детей НГ'!B13</f>
        <v>0</v>
      </c>
      <c r="G13" s="79"/>
      <c r="H13" s="79"/>
      <c r="I13" s="72"/>
      <c r="K13" s="6" t="e">
        <f t="shared" si="0"/>
        <v>#DIV/0!</v>
      </c>
      <c r="L13" s="26" t="e">
        <f>IF(AND(K13&lt;$N$6),$O$6,IF(AND(K13&gt;$M$5,K13&lt;$N$5),$O$5,IF(AND(K13&lt;$N$4,K13&gt;$M$4),$O$4,IF(AND($M$3&gt;K13&gt;$N$3),$O$3,IF(AND($M$2&lt;K13&lt;$N$2),$O$2)))))</f>
        <v>#DIV/0!</v>
      </c>
      <c r="O13"/>
    </row>
    <row r="14" spans="1:18" s="4" customFormat="1" ht="18" x14ac:dyDescent="0.35">
      <c r="A14" s="26">
        <f>'Список детей НГ'!B14</f>
        <v>0</v>
      </c>
      <c r="G14" s="79"/>
      <c r="H14" s="79"/>
      <c r="I14" s="72"/>
      <c r="K14" s="6" t="e">
        <f t="shared" si="0"/>
        <v>#DIV/0!</v>
      </c>
      <c r="L14" s="26" t="e">
        <f t="shared" si="1"/>
        <v>#DIV/0!</v>
      </c>
      <c r="O14"/>
    </row>
    <row r="15" spans="1:18" s="4" customFormat="1" ht="18" x14ac:dyDescent="0.35">
      <c r="A15" s="26">
        <f>'Список детей НГ'!B15</f>
        <v>0</v>
      </c>
      <c r="G15" s="79"/>
      <c r="H15" s="79"/>
      <c r="I15" s="72"/>
      <c r="K15" s="6" t="e">
        <f t="shared" si="0"/>
        <v>#DIV/0!</v>
      </c>
      <c r="L15" s="26" t="e">
        <f t="shared" si="1"/>
        <v>#DIV/0!</v>
      </c>
      <c r="O15"/>
    </row>
    <row r="16" spans="1:18" s="4" customFormat="1" ht="18" x14ac:dyDescent="0.35">
      <c r="A16" s="26">
        <f>'Список детей НГ'!B16</f>
        <v>0</v>
      </c>
      <c r="G16" s="79"/>
      <c r="H16" s="79"/>
      <c r="I16" s="72"/>
      <c r="K16" s="6" t="e">
        <f t="shared" si="0"/>
        <v>#DIV/0!</v>
      </c>
      <c r="L16" s="26" t="e">
        <f t="shared" si="1"/>
        <v>#DIV/0!</v>
      </c>
      <c r="O16"/>
    </row>
    <row r="17" spans="1:15" s="4" customFormat="1" ht="18" x14ac:dyDescent="0.35">
      <c r="A17" s="26">
        <f>'Список детей НГ'!B17</f>
        <v>0</v>
      </c>
      <c r="G17" s="79"/>
      <c r="H17" s="79"/>
      <c r="I17" s="72"/>
      <c r="K17" s="6" t="e">
        <f t="shared" si="0"/>
        <v>#DIV/0!</v>
      </c>
      <c r="L17" s="26" t="e">
        <f t="shared" si="1"/>
        <v>#DIV/0!</v>
      </c>
      <c r="O17"/>
    </row>
    <row r="18" spans="1:15" s="4" customFormat="1" ht="18" x14ac:dyDescent="0.35">
      <c r="A18" s="26">
        <f>'Список детей НГ'!B18</f>
        <v>0</v>
      </c>
      <c r="G18" s="79"/>
      <c r="H18" s="79"/>
      <c r="I18" s="72"/>
      <c r="K18" s="6" t="e">
        <f t="shared" si="0"/>
        <v>#DIV/0!</v>
      </c>
      <c r="L18" s="26" t="e">
        <f t="shared" si="1"/>
        <v>#DIV/0!</v>
      </c>
      <c r="O18"/>
    </row>
    <row r="19" spans="1:15" s="4" customFormat="1" ht="18" x14ac:dyDescent="0.35">
      <c r="A19" s="26">
        <f>'Список детей НГ'!B19</f>
        <v>0</v>
      </c>
      <c r="G19" s="79"/>
      <c r="H19" s="79"/>
      <c r="I19" s="72"/>
      <c r="K19" s="6" t="e">
        <f t="shared" si="0"/>
        <v>#DIV/0!</v>
      </c>
      <c r="L19" s="26" t="e">
        <f t="shared" si="1"/>
        <v>#DIV/0!</v>
      </c>
      <c r="O19"/>
    </row>
    <row r="20" spans="1:15" s="4" customFormat="1" ht="18" x14ac:dyDescent="0.35">
      <c r="A20" s="26">
        <f>'Список детей НГ'!B20</f>
        <v>0</v>
      </c>
      <c r="G20" s="79"/>
      <c r="H20" s="79"/>
      <c r="I20" s="72"/>
      <c r="K20" s="6" t="e">
        <f t="shared" si="0"/>
        <v>#DIV/0!</v>
      </c>
      <c r="L20" s="26" t="e">
        <f t="shared" si="1"/>
        <v>#DIV/0!</v>
      </c>
      <c r="O20"/>
    </row>
    <row r="21" spans="1:15" s="4" customFormat="1" ht="18" x14ac:dyDescent="0.35">
      <c r="A21" s="26">
        <f>'Список детей НГ'!B21</f>
        <v>0</v>
      </c>
      <c r="G21" s="79"/>
      <c r="H21" s="79"/>
      <c r="I21" s="72"/>
      <c r="K21" s="6" t="e">
        <f t="shared" si="0"/>
        <v>#DIV/0!</v>
      </c>
      <c r="L21" s="26" t="e">
        <f t="shared" si="1"/>
        <v>#DIV/0!</v>
      </c>
      <c r="O21"/>
    </row>
    <row r="22" spans="1:15" s="4" customFormat="1" ht="18" x14ac:dyDescent="0.35">
      <c r="A22" s="26">
        <f>'Список детей НГ'!B22</f>
        <v>0</v>
      </c>
      <c r="G22" s="79"/>
      <c r="H22" s="79"/>
      <c r="I22" s="72"/>
      <c r="K22" s="6" t="e">
        <f t="shared" si="0"/>
        <v>#DIV/0!</v>
      </c>
      <c r="L22" s="26" t="e">
        <f t="shared" si="1"/>
        <v>#DIV/0!</v>
      </c>
    </row>
    <row r="23" spans="1:15" s="4" customFormat="1" ht="18" x14ac:dyDescent="0.35">
      <c r="A23" s="26">
        <f>'Список детей НГ'!B23</f>
        <v>0</v>
      </c>
      <c r="G23" s="79"/>
      <c r="H23" s="79"/>
      <c r="I23" s="72"/>
      <c r="K23" s="6" t="e">
        <f t="shared" si="0"/>
        <v>#DIV/0!</v>
      </c>
      <c r="L23" s="26" t="e">
        <f t="shared" si="1"/>
        <v>#DIV/0!</v>
      </c>
    </row>
    <row r="24" spans="1:15" s="4" customFormat="1" ht="18" x14ac:dyDescent="0.35">
      <c r="A24" s="26">
        <f>'Список детей НГ'!B24</f>
        <v>0</v>
      </c>
      <c r="G24" s="79"/>
      <c r="H24" s="79"/>
      <c r="I24" s="72"/>
      <c r="K24" s="6" t="e">
        <f t="shared" si="0"/>
        <v>#DIV/0!</v>
      </c>
      <c r="L24" s="26" t="e">
        <f t="shared" si="1"/>
        <v>#DIV/0!</v>
      </c>
    </row>
    <row r="25" spans="1:15" s="4" customFormat="1" ht="18" x14ac:dyDescent="0.35">
      <c r="A25" s="26">
        <f>'Список детей НГ'!B25</f>
        <v>0</v>
      </c>
      <c r="G25" s="79"/>
      <c r="H25" s="79"/>
      <c r="I25" s="72"/>
      <c r="K25" s="6" t="e">
        <f t="shared" si="0"/>
        <v>#DIV/0!</v>
      </c>
      <c r="L25" s="26" t="e">
        <f t="shared" si="1"/>
        <v>#DIV/0!</v>
      </c>
    </row>
    <row r="26" spans="1:15" s="4" customFormat="1" ht="18" x14ac:dyDescent="0.35">
      <c r="A26" s="26">
        <f>'Список детей НГ'!B26</f>
        <v>0</v>
      </c>
      <c r="G26" s="79"/>
      <c r="H26" s="79"/>
      <c r="I26" s="72"/>
      <c r="K26" s="6" t="e">
        <f t="shared" si="0"/>
        <v>#DIV/0!</v>
      </c>
      <c r="L26" s="26" t="e">
        <f t="shared" si="1"/>
        <v>#DIV/0!</v>
      </c>
    </row>
    <row r="27" spans="1:15" s="115" customFormat="1" ht="18" x14ac:dyDescent="0.35">
      <c r="A27" s="116">
        <f>'Список детей НГ'!B27</f>
        <v>0</v>
      </c>
      <c r="K27" s="6" t="e">
        <f t="shared" si="0"/>
        <v>#DIV/0!</v>
      </c>
      <c r="L27" s="116" t="e">
        <f>IF(AND(K27&lt;$N$6),$O$6,IF(AND(K27&gt;$M$5,K27&lt;$N$5),$O$5,IF(AND(K27&lt;$N$4,K27&gt;$M$4),$O$4,IF(AND($M$3&gt;K27&gt;$N$3),$O$3,IF(AND($M$2&lt;K27&lt;$N$2),$O$2)))))</f>
        <v>#DIV/0!</v>
      </c>
    </row>
    <row r="28" spans="1:15" s="4" customFormat="1" ht="18" x14ac:dyDescent="0.35">
      <c r="A28" s="26">
        <f>'Список детей НГ'!B27</f>
        <v>0</v>
      </c>
      <c r="G28" s="79"/>
      <c r="H28" s="79"/>
      <c r="I28" s="72"/>
      <c r="K28" s="6" t="e">
        <f t="shared" si="0"/>
        <v>#DIV/0!</v>
      </c>
      <c r="L28" s="26" t="e">
        <f t="shared" si="1"/>
        <v>#DIV/0!</v>
      </c>
    </row>
    <row r="29" spans="1:15" s="4" customFormat="1" ht="18" x14ac:dyDescent="0.35">
      <c r="A29" s="26">
        <f>'Список детей НГ'!B28</f>
        <v>0</v>
      </c>
      <c r="B29" s="26">
        <f>SUM(B12:B28)/$C$3</f>
        <v>0</v>
      </c>
      <c r="C29" s="116">
        <f t="shared" ref="C29:K29" si="2">SUM(C12:C28)/$C$3</f>
        <v>0</v>
      </c>
      <c r="D29" s="116">
        <f t="shared" si="2"/>
        <v>0</v>
      </c>
      <c r="E29" s="116">
        <f t="shared" si="2"/>
        <v>0</v>
      </c>
      <c r="F29" s="116">
        <f t="shared" si="2"/>
        <v>0</v>
      </c>
      <c r="G29" s="116">
        <f t="shared" si="2"/>
        <v>0</v>
      </c>
      <c r="H29" s="116">
        <f t="shared" si="2"/>
        <v>0</v>
      </c>
      <c r="I29" s="116">
        <f t="shared" si="2"/>
        <v>0</v>
      </c>
      <c r="J29" s="116">
        <f t="shared" si="2"/>
        <v>0</v>
      </c>
      <c r="K29" s="116" t="e">
        <f t="shared" si="2"/>
        <v>#DIV/0!</v>
      </c>
      <c r="L29" s="26" t="e">
        <f t="shared" si="1"/>
        <v>#DIV/0!</v>
      </c>
    </row>
    <row r="81" spans="1:9" ht="18" x14ac:dyDescent="0.35">
      <c r="A81" s="21"/>
      <c r="B81" s="21" t="s">
        <v>39</v>
      </c>
      <c r="C81" s="21"/>
      <c r="D81" s="21"/>
      <c r="E81" s="21"/>
      <c r="F81" s="21"/>
      <c r="G81" s="81"/>
      <c r="H81" s="81"/>
      <c r="I81" s="74"/>
    </row>
    <row r="82" spans="1:9" ht="18" x14ac:dyDescent="0.35">
      <c r="A82" s="21"/>
      <c r="B82" s="21"/>
      <c r="C82" s="21"/>
      <c r="D82" s="21"/>
      <c r="E82" s="21"/>
      <c r="F82" s="21"/>
      <c r="G82" s="81"/>
      <c r="H82" s="81"/>
      <c r="I82" s="74"/>
    </row>
    <row r="83" spans="1:9" ht="18" x14ac:dyDescent="0.35">
      <c r="A83" s="22"/>
      <c r="B83" s="21" t="s">
        <v>44</v>
      </c>
      <c r="C83" s="21" t="s">
        <v>50</v>
      </c>
      <c r="D83" s="21"/>
      <c r="E83" s="21"/>
      <c r="F83" s="21"/>
      <c r="G83" s="81"/>
      <c r="H83" s="81"/>
      <c r="I83" s="74"/>
    </row>
    <row r="84" spans="1:9" ht="18" x14ac:dyDescent="0.35">
      <c r="A84" s="22"/>
      <c r="B84" s="21" t="s">
        <v>44</v>
      </c>
      <c r="C84" s="21" t="s">
        <v>51</v>
      </c>
      <c r="D84" s="21"/>
      <c r="E84" s="21"/>
      <c r="F84" s="22"/>
      <c r="G84" s="22"/>
      <c r="H84" s="22"/>
      <c r="I84" s="22"/>
    </row>
    <row r="85" spans="1:9" ht="18" x14ac:dyDescent="0.35">
      <c r="A85" s="21"/>
      <c r="B85" s="21" t="s">
        <v>44</v>
      </c>
      <c r="C85" s="23" t="s">
        <v>52</v>
      </c>
      <c r="D85" s="21"/>
      <c r="E85" s="21"/>
      <c r="F85" s="21"/>
      <c r="G85" s="81"/>
      <c r="H85" s="81"/>
      <c r="I85" s="74"/>
    </row>
    <row r="86" spans="1:9" ht="18" x14ac:dyDescent="0.35">
      <c r="A86" s="21"/>
      <c r="B86" s="21" t="s">
        <v>44</v>
      </c>
      <c r="C86" s="125" t="s">
        <v>53</v>
      </c>
      <c r="D86" s="125"/>
      <c r="E86" s="125"/>
      <c r="F86" s="21"/>
      <c r="G86" s="81"/>
      <c r="H86" s="81"/>
      <c r="I86" s="74"/>
    </row>
    <row r="87" spans="1:9" ht="18" x14ac:dyDescent="0.35">
      <c r="A87" s="21"/>
      <c r="B87" s="21"/>
      <c r="C87" s="21" t="s">
        <v>45</v>
      </c>
      <c r="D87" s="21"/>
      <c r="E87" s="21"/>
      <c r="F87" s="21"/>
      <c r="G87" s="81"/>
      <c r="H87" s="81"/>
      <c r="I87" s="74"/>
    </row>
    <row r="88" spans="1:9" ht="18" x14ac:dyDescent="0.35">
      <c r="A88" s="21"/>
      <c r="B88" s="21" t="s">
        <v>40</v>
      </c>
      <c r="C88" s="21"/>
      <c r="D88" s="21"/>
      <c r="E88" s="21"/>
      <c r="F88" s="21"/>
      <c r="G88" s="81"/>
      <c r="H88" s="81"/>
      <c r="I88" s="74"/>
    </row>
    <row r="89" spans="1:9" ht="18" x14ac:dyDescent="0.35">
      <c r="A89" s="21"/>
      <c r="B89" s="21"/>
      <c r="C89" s="21"/>
      <c r="D89" s="21"/>
      <c r="E89" s="21"/>
      <c r="F89" s="21"/>
      <c r="G89" s="81"/>
      <c r="H89" s="81"/>
      <c r="I89" s="74"/>
    </row>
    <row r="90" spans="1:9" ht="18" x14ac:dyDescent="0.35">
      <c r="A90" s="21"/>
      <c r="B90" s="21"/>
      <c r="C90" s="21"/>
      <c r="D90" s="21"/>
      <c r="E90" s="21"/>
      <c r="F90" s="21"/>
      <c r="G90" s="81"/>
      <c r="H90" s="81"/>
      <c r="I90" s="74"/>
    </row>
    <row r="91" spans="1:9" ht="18" x14ac:dyDescent="0.35">
      <c r="A91" s="21"/>
      <c r="B91" s="21"/>
      <c r="C91" s="21"/>
      <c r="D91" s="21"/>
      <c r="E91" s="21"/>
      <c r="F91" s="21"/>
      <c r="G91" s="81"/>
      <c r="H91" s="81"/>
      <c r="I91" s="74"/>
    </row>
    <row r="92" spans="1:9" ht="18" x14ac:dyDescent="0.35">
      <c r="A92" s="21"/>
      <c r="B92" s="21"/>
      <c r="C92" s="21"/>
      <c r="D92" s="21"/>
      <c r="E92" s="21"/>
      <c r="F92" s="21"/>
      <c r="G92" s="81"/>
      <c r="H92" s="81"/>
      <c r="I92" s="74"/>
    </row>
    <row r="93" spans="1:9" ht="18" x14ac:dyDescent="0.35">
      <c r="A93" s="21"/>
      <c r="B93" s="21" t="s">
        <v>41</v>
      </c>
      <c r="C93" s="21"/>
      <c r="D93" s="21"/>
      <c r="E93" s="21"/>
      <c r="F93" s="21"/>
      <c r="G93" s="81"/>
      <c r="H93" s="81"/>
      <c r="I93" s="74"/>
    </row>
    <row r="94" spans="1:9" ht="18" x14ac:dyDescent="0.35">
      <c r="A94" s="21"/>
      <c r="B94" s="21"/>
      <c r="C94" s="21"/>
      <c r="D94" s="21"/>
      <c r="E94" s="21"/>
      <c r="F94" s="21"/>
      <c r="G94" s="81"/>
      <c r="H94" s="81"/>
      <c r="I94" s="74"/>
    </row>
    <row r="95" spans="1:9" ht="18" x14ac:dyDescent="0.35">
      <c r="A95" s="21"/>
      <c r="B95" s="21"/>
      <c r="C95" s="21"/>
      <c r="D95" s="21"/>
      <c r="E95" s="21"/>
      <c r="F95" s="21"/>
      <c r="G95" s="81"/>
      <c r="H95" s="81"/>
      <c r="I95" s="74"/>
    </row>
    <row r="96" spans="1:9" ht="18" x14ac:dyDescent="0.35">
      <c r="A96" s="21"/>
      <c r="B96" s="21"/>
      <c r="C96" s="21"/>
      <c r="D96" s="21"/>
      <c r="E96" s="21"/>
      <c r="F96" s="21"/>
      <c r="G96" s="81"/>
      <c r="H96" s="81"/>
      <c r="I96" s="74"/>
    </row>
    <row r="97" spans="1:9" ht="18" x14ac:dyDescent="0.35">
      <c r="A97" s="21"/>
      <c r="B97" s="21" t="s">
        <v>42</v>
      </c>
      <c r="C97" s="21"/>
      <c r="D97" s="21"/>
      <c r="E97" s="21"/>
      <c r="F97" s="21"/>
      <c r="G97" s="81"/>
      <c r="H97" s="81"/>
      <c r="I97" s="74"/>
    </row>
    <row r="98" spans="1:9" ht="18" x14ac:dyDescent="0.35">
      <c r="A98" s="21"/>
      <c r="B98" s="21" t="s">
        <v>43</v>
      </c>
      <c r="C98" s="21"/>
      <c r="D98" s="21"/>
      <c r="E98" s="21"/>
      <c r="F98" s="21"/>
      <c r="G98" s="81"/>
      <c r="H98" s="81"/>
      <c r="I98" s="74"/>
    </row>
  </sheetData>
  <mergeCells count="1">
    <mergeCell ref="C86:E86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R98"/>
  <sheetViews>
    <sheetView topLeftCell="C1" zoomScale="47" zoomScaleNormal="47" workbookViewId="0">
      <selection activeCell="C29" sqref="C29"/>
    </sheetView>
  </sheetViews>
  <sheetFormatPr defaultRowHeight="14.4" x14ac:dyDescent="0.3"/>
  <cols>
    <col min="1" max="1" width="21.88671875" customWidth="1"/>
    <col min="2" max="2" width="41.33203125" customWidth="1"/>
    <col min="3" max="3" width="24.6640625" customWidth="1"/>
    <col min="4" max="4" width="45" customWidth="1"/>
    <col min="5" max="5" width="16.44140625" customWidth="1"/>
    <col min="6" max="9" width="40.21875" customWidth="1"/>
    <col min="10" max="10" width="56.5546875" customWidth="1"/>
    <col min="11" max="11" width="20.5546875" customWidth="1"/>
    <col min="12" max="12" width="27.77734375" customWidth="1"/>
  </cols>
  <sheetData>
    <row r="1" spans="1:18" ht="15" customHeight="1" thickBot="1" x14ac:dyDescent="0.35">
      <c r="A1" s="89" t="s">
        <v>0</v>
      </c>
      <c r="B1" s="90"/>
      <c r="C1" s="90"/>
      <c r="D1" s="90"/>
      <c r="E1" s="90"/>
      <c r="J1" s="3">
        <v>4.5999999999999996</v>
      </c>
      <c r="K1" s="3">
        <v>5</v>
      </c>
      <c r="L1" t="s">
        <v>10</v>
      </c>
    </row>
    <row r="2" spans="1:18" ht="15" customHeight="1" thickBot="1" x14ac:dyDescent="0.35">
      <c r="A2" s="59"/>
      <c r="B2" s="59"/>
      <c r="C2" s="59"/>
      <c r="D2" s="59"/>
      <c r="E2" s="59"/>
      <c r="J2" s="3">
        <v>3.6</v>
      </c>
      <c r="K2" s="3">
        <v>4.5</v>
      </c>
      <c r="L2" t="s">
        <v>22</v>
      </c>
    </row>
    <row r="3" spans="1:18" s="2" customFormat="1" ht="15" customHeight="1" thickBot="1" x14ac:dyDescent="0.35">
      <c r="A3" s="89" t="str">
        <f>'[1]Социально-коммун. разв. КГ  '!A3:C3</f>
        <v>Кол--во детей в группе</v>
      </c>
      <c r="B3" s="58"/>
      <c r="C3" s="91">
        <f>'Список детей СГ '!C4</f>
        <v>25</v>
      </c>
      <c r="D3" s="59"/>
      <c r="E3" s="59"/>
      <c r="F3"/>
      <c r="G3"/>
      <c r="H3"/>
      <c r="I3"/>
      <c r="J3" s="3">
        <v>2.6</v>
      </c>
      <c r="K3" s="3">
        <v>3.5</v>
      </c>
      <c r="L3" t="s">
        <v>11</v>
      </c>
      <c r="M3"/>
      <c r="Q3"/>
      <c r="R3"/>
    </row>
    <row r="4" spans="1:18" ht="15" customHeight="1" thickBot="1" x14ac:dyDescent="0.35">
      <c r="A4" s="89" t="str">
        <f>'[1]Социально-коммун. разв. КГ  '!A4:C4</f>
        <v>Ф.И.О. воспитателя</v>
      </c>
      <c r="B4" s="58"/>
      <c r="C4" s="91" t="str">
        <f>'Список детей СГ '!C5</f>
        <v>ФИО</v>
      </c>
      <c r="D4" s="59"/>
      <c r="E4" s="59"/>
      <c r="J4" s="3">
        <v>1.6</v>
      </c>
      <c r="K4" s="3">
        <v>2.5</v>
      </c>
      <c r="L4" t="s">
        <v>21</v>
      </c>
    </row>
    <row r="5" spans="1:18" ht="15" customHeight="1" thickBot="1" x14ac:dyDescent="0.35">
      <c r="A5" s="89" t="str">
        <f>'[1]Социально-коммун. разв. КГ  '!A5:C5</f>
        <v>Ф.И.О. учителя - логопеда</v>
      </c>
      <c r="B5" s="58"/>
      <c r="C5" s="91" t="str">
        <f>'Список детей СГ '!C6</f>
        <v>ФИО</v>
      </c>
      <c r="D5" s="59"/>
      <c r="E5" s="59"/>
      <c r="J5" s="3"/>
      <c r="K5" s="3">
        <v>1.5</v>
      </c>
      <c r="L5" t="s">
        <v>12</v>
      </c>
    </row>
    <row r="6" spans="1:18" ht="15" customHeight="1" thickBot="1" x14ac:dyDescent="0.35">
      <c r="A6" s="89" t="str">
        <f>'[1]Социально-коммун. разв. КГ  '!A6:C6</f>
        <v>Ф.И.О. музыкального руководителя</v>
      </c>
      <c r="B6" s="58"/>
      <c r="C6" s="91" t="str">
        <f>'Список детей СГ '!C7</f>
        <v>ФИО</v>
      </c>
      <c r="D6" s="59"/>
      <c r="E6" s="59"/>
    </row>
    <row r="7" spans="1:18" ht="15" customHeight="1" thickBot="1" x14ac:dyDescent="0.35">
      <c r="A7" s="89" t="str">
        <f>'[1]Социально-коммун. разв. КГ  '!A7:C7</f>
        <v>Ф.И.О. инструктора по физичесой культуре</v>
      </c>
      <c r="B7" s="58"/>
      <c r="C7" s="91" t="str">
        <f>'Список детей СГ '!C8</f>
        <v>ФИО</v>
      </c>
      <c r="D7" s="59"/>
      <c r="E7" s="59"/>
    </row>
    <row r="8" spans="1:18" ht="15" customHeight="1" thickBot="1" x14ac:dyDescent="0.35">
      <c r="A8" s="89" t="str">
        <f>'[1]Социально-коммун. разв. КГ  '!A8:C8</f>
        <v>Ф.И.О педагога психолога</v>
      </c>
      <c r="B8" s="58"/>
      <c r="C8" s="91" t="str">
        <f>'Список детей СГ '!C9</f>
        <v>ФИО</v>
      </c>
      <c r="D8" s="59"/>
      <c r="E8" s="59"/>
    </row>
    <row r="9" spans="1:18" ht="15" customHeight="1" thickBot="1" x14ac:dyDescent="0.35">
      <c r="A9" s="89" t="str">
        <f>'[1]Социально-коммун. разв. КГ  '!A9:C9</f>
        <v>Ф.И.О. тьютора</v>
      </c>
      <c r="B9" s="58"/>
      <c r="C9" s="91" t="str">
        <f>'Список детей СГ '!C10</f>
        <v>ФИО</v>
      </c>
      <c r="D9" s="59"/>
      <c r="E9" s="59"/>
    </row>
    <row r="10" spans="1:18" ht="15" thickBot="1" x14ac:dyDescent="0.35">
      <c r="A10" s="1"/>
      <c r="B10" s="1"/>
      <c r="C10" s="1"/>
      <c r="D10" s="1"/>
      <c r="E10" s="1"/>
    </row>
    <row r="11" spans="1:18" s="10" customFormat="1" ht="105.6" customHeight="1" thickBot="1" x14ac:dyDescent="0.35">
      <c r="A11" s="92" t="s">
        <v>9</v>
      </c>
      <c r="B11" s="93" t="s">
        <v>93</v>
      </c>
      <c r="C11" s="94" t="s">
        <v>94</v>
      </c>
      <c r="D11" s="94" t="s">
        <v>95</v>
      </c>
      <c r="E11" s="94" t="s">
        <v>96</v>
      </c>
      <c r="F11" s="94" t="s">
        <v>97</v>
      </c>
      <c r="G11" s="94" t="s">
        <v>98</v>
      </c>
      <c r="H11" s="94" t="s">
        <v>99</v>
      </c>
      <c r="I11" s="94" t="s">
        <v>100</v>
      </c>
      <c r="J11" s="94" t="s">
        <v>101</v>
      </c>
      <c r="K11" s="92" t="s">
        <v>19</v>
      </c>
      <c r="L11" s="92" t="s">
        <v>20</v>
      </c>
    </row>
    <row r="12" spans="1:18" s="79" customFormat="1" ht="18" x14ac:dyDescent="0.35">
      <c r="A12" s="80">
        <f>'Список детей СГ '!B12</f>
        <v>0</v>
      </c>
      <c r="K12" s="6" t="e">
        <f>AVERAGE(B12:J12)</f>
        <v>#DIV/0!</v>
      </c>
      <c r="L12" s="80" t="e">
        <f t="shared" ref="L12:L29" si="0">IF(AND(K12&lt;$K$5),$L$5,IF(AND(K12&gt;$J$4,K12&lt;$K$4),$L$4,IF(AND(K12&lt;$K$3,K12&gt;$J$3),$L$3,IF(AND($J$2&gt;K12&gt;$K$2),$L$2,IF(AND($J$1&gt;K12&gt;$K$1),$L$1)))))</f>
        <v>#DIV/0!</v>
      </c>
    </row>
    <row r="13" spans="1:18" s="79" customFormat="1" ht="18" x14ac:dyDescent="0.35">
      <c r="A13" s="80">
        <f>'Список детей СГ '!B13</f>
        <v>0</v>
      </c>
      <c r="K13" s="6" t="e">
        <f t="shared" ref="K13:K28" si="1">AVERAGE(B13:J13)</f>
        <v>#DIV/0!</v>
      </c>
      <c r="L13" s="85" t="e">
        <f t="shared" si="0"/>
        <v>#DIV/0!</v>
      </c>
      <c r="O13"/>
    </row>
    <row r="14" spans="1:18" s="79" customFormat="1" ht="18" x14ac:dyDescent="0.35">
      <c r="A14" s="80">
        <f>'Список детей СГ '!B14</f>
        <v>0</v>
      </c>
      <c r="K14" s="6" t="e">
        <f t="shared" si="1"/>
        <v>#DIV/0!</v>
      </c>
      <c r="L14" s="85" t="e">
        <f t="shared" si="0"/>
        <v>#DIV/0!</v>
      </c>
      <c r="O14"/>
    </row>
    <row r="15" spans="1:18" s="79" customFormat="1" ht="18" x14ac:dyDescent="0.35">
      <c r="A15" s="80">
        <f>'Список детей СГ '!B15</f>
        <v>0</v>
      </c>
      <c r="K15" s="6" t="e">
        <f t="shared" si="1"/>
        <v>#DIV/0!</v>
      </c>
      <c r="L15" s="85" t="e">
        <f t="shared" si="0"/>
        <v>#DIV/0!</v>
      </c>
      <c r="O15"/>
    </row>
    <row r="16" spans="1:18" s="79" customFormat="1" ht="18" x14ac:dyDescent="0.35">
      <c r="A16" s="80">
        <f>'Список детей СГ '!B16</f>
        <v>0</v>
      </c>
      <c r="K16" s="6" t="e">
        <f t="shared" si="1"/>
        <v>#DIV/0!</v>
      </c>
      <c r="L16" s="85" t="e">
        <f t="shared" si="0"/>
        <v>#DIV/0!</v>
      </c>
      <c r="O16"/>
    </row>
    <row r="17" spans="1:15" s="79" customFormat="1" ht="18" x14ac:dyDescent="0.35">
      <c r="A17" s="80">
        <f>'Список детей СГ '!B17</f>
        <v>0</v>
      </c>
      <c r="K17" s="6" t="e">
        <f t="shared" si="1"/>
        <v>#DIV/0!</v>
      </c>
      <c r="L17" s="85" t="e">
        <f t="shared" si="0"/>
        <v>#DIV/0!</v>
      </c>
      <c r="O17"/>
    </row>
    <row r="18" spans="1:15" s="79" customFormat="1" ht="18" x14ac:dyDescent="0.35">
      <c r="A18" s="80">
        <f>'Список детей СГ '!B18</f>
        <v>0</v>
      </c>
      <c r="K18" s="6" t="e">
        <f t="shared" si="1"/>
        <v>#DIV/0!</v>
      </c>
      <c r="L18" s="85" t="e">
        <f t="shared" si="0"/>
        <v>#DIV/0!</v>
      </c>
      <c r="O18"/>
    </row>
    <row r="19" spans="1:15" s="79" customFormat="1" ht="18" x14ac:dyDescent="0.35">
      <c r="A19" s="80">
        <f>'Список детей СГ '!B19</f>
        <v>0</v>
      </c>
      <c r="K19" s="6" t="e">
        <f t="shared" si="1"/>
        <v>#DIV/0!</v>
      </c>
      <c r="L19" s="85" t="e">
        <f t="shared" si="0"/>
        <v>#DIV/0!</v>
      </c>
      <c r="O19"/>
    </row>
    <row r="20" spans="1:15" s="79" customFormat="1" ht="18" x14ac:dyDescent="0.35">
      <c r="A20" s="80">
        <f>'Список детей СГ '!B20</f>
        <v>0</v>
      </c>
      <c r="K20" s="6" t="e">
        <f t="shared" si="1"/>
        <v>#DIV/0!</v>
      </c>
      <c r="L20" s="85" t="e">
        <f t="shared" si="0"/>
        <v>#DIV/0!</v>
      </c>
      <c r="O20"/>
    </row>
    <row r="21" spans="1:15" s="79" customFormat="1" ht="18" x14ac:dyDescent="0.35">
      <c r="A21" s="80">
        <f>'Список детей СГ '!B21</f>
        <v>0</v>
      </c>
      <c r="K21" s="6" t="e">
        <f t="shared" si="1"/>
        <v>#DIV/0!</v>
      </c>
      <c r="L21" s="85" t="e">
        <f t="shared" si="0"/>
        <v>#DIV/0!</v>
      </c>
      <c r="O21"/>
    </row>
    <row r="22" spans="1:15" s="79" customFormat="1" ht="18" x14ac:dyDescent="0.35">
      <c r="A22" s="80">
        <f>'Список детей СГ '!B22</f>
        <v>0</v>
      </c>
      <c r="K22" s="6" t="e">
        <f t="shared" si="1"/>
        <v>#DIV/0!</v>
      </c>
      <c r="L22" s="85" t="e">
        <f t="shared" si="0"/>
        <v>#DIV/0!</v>
      </c>
    </row>
    <row r="23" spans="1:15" s="79" customFormat="1" ht="18" x14ac:dyDescent="0.35">
      <c r="A23" s="80">
        <f>'Список детей СГ '!B23</f>
        <v>0</v>
      </c>
      <c r="K23" s="6" t="e">
        <f t="shared" si="1"/>
        <v>#DIV/0!</v>
      </c>
      <c r="L23" s="85" t="e">
        <f t="shared" si="0"/>
        <v>#DIV/0!</v>
      </c>
    </row>
    <row r="24" spans="1:15" s="79" customFormat="1" ht="18" x14ac:dyDescent="0.35">
      <c r="A24" s="80">
        <f>'Список детей СГ '!B24</f>
        <v>0</v>
      </c>
      <c r="K24" s="6" t="e">
        <f t="shared" si="1"/>
        <v>#DIV/0!</v>
      </c>
      <c r="L24" s="85" t="e">
        <f t="shared" si="0"/>
        <v>#DIV/0!</v>
      </c>
    </row>
    <row r="25" spans="1:15" s="79" customFormat="1" ht="18" x14ac:dyDescent="0.35">
      <c r="A25" s="80">
        <f>'Список детей СГ '!B25</f>
        <v>0</v>
      </c>
      <c r="K25" s="6" t="e">
        <f t="shared" si="1"/>
        <v>#DIV/0!</v>
      </c>
      <c r="L25" s="85" t="e">
        <f t="shared" si="0"/>
        <v>#DIV/0!</v>
      </c>
    </row>
    <row r="26" spans="1:15" s="79" customFormat="1" ht="18" x14ac:dyDescent="0.35">
      <c r="A26" s="80">
        <f>'Список детей СГ '!B26</f>
        <v>0</v>
      </c>
      <c r="K26" s="6" t="e">
        <f t="shared" si="1"/>
        <v>#DIV/0!</v>
      </c>
      <c r="L26" s="85" t="e">
        <f t="shared" si="0"/>
        <v>#DIV/0!</v>
      </c>
    </row>
    <row r="27" spans="1:15" s="115" customFormat="1" ht="18" x14ac:dyDescent="0.35">
      <c r="A27" s="116">
        <f>'Список детей СГ '!B27</f>
        <v>0</v>
      </c>
      <c r="K27" s="6" t="e">
        <f>AVERAGE(B27:J27)</f>
        <v>#DIV/0!</v>
      </c>
      <c r="L27" s="116" t="e">
        <f>IF(AND(K27&lt;$K$5),$L$5,IF(AND(K27&gt;$J$4,K27&lt;$K$4),$L$4,IF(AND(K27&lt;$K$3,K27&gt;$J$3),$L$3,IF(AND($J$2&gt;K27&gt;$K$2),$L$2,IF(AND($J$1&gt;K27&gt;$K$1),$L$1)))))</f>
        <v>#DIV/0!</v>
      </c>
    </row>
    <row r="28" spans="1:15" s="79" customFormat="1" ht="18" x14ac:dyDescent="0.35">
      <c r="A28" s="80">
        <f>'Список детей СГ '!B27</f>
        <v>0</v>
      </c>
      <c r="K28" s="6" t="e">
        <f t="shared" si="1"/>
        <v>#DIV/0!</v>
      </c>
      <c r="L28" s="85" t="e">
        <f t="shared" si="0"/>
        <v>#DIV/0!</v>
      </c>
    </row>
    <row r="29" spans="1:15" s="79" customFormat="1" ht="18" x14ac:dyDescent="0.35">
      <c r="A29" s="80" t="s">
        <v>23</v>
      </c>
      <c r="B29" s="80">
        <f>SUM(B12:B28)/$C$3</f>
        <v>0</v>
      </c>
      <c r="C29" s="116">
        <f t="shared" ref="C29:K29" si="2">SUM(C12:C28)/$C$3</f>
        <v>0</v>
      </c>
      <c r="D29" s="116">
        <f t="shared" si="2"/>
        <v>0</v>
      </c>
      <c r="E29" s="116">
        <f t="shared" si="2"/>
        <v>0</v>
      </c>
      <c r="F29" s="116">
        <f t="shared" si="2"/>
        <v>0</v>
      </c>
      <c r="G29" s="116">
        <f t="shared" si="2"/>
        <v>0</v>
      </c>
      <c r="H29" s="116">
        <f t="shared" si="2"/>
        <v>0</v>
      </c>
      <c r="I29" s="116">
        <f t="shared" si="2"/>
        <v>0</v>
      </c>
      <c r="J29" s="116">
        <f t="shared" si="2"/>
        <v>0</v>
      </c>
      <c r="K29" s="116" t="e">
        <f t="shared" si="2"/>
        <v>#DIV/0!</v>
      </c>
      <c r="L29" s="85" t="e">
        <f t="shared" si="0"/>
        <v>#DIV/0!</v>
      </c>
    </row>
    <row r="30" spans="1:15" s="79" customFormat="1" ht="18" x14ac:dyDescent="0.35">
      <c r="A30"/>
      <c r="B30"/>
      <c r="C30"/>
      <c r="D30"/>
      <c r="E30"/>
      <c r="F30"/>
      <c r="G30"/>
      <c r="H30"/>
      <c r="I30"/>
      <c r="J30"/>
      <c r="K30"/>
      <c r="L30"/>
    </row>
    <row r="31" spans="1:15" s="79" customFormat="1" ht="18" x14ac:dyDescent="0.35">
      <c r="A31"/>
      <c r="B31"/>
      <c r="C31"/>
      <c r="D31"/>
      <c r="E31"/>
      <c r="F31"/>
      <c r="G31"/>
      <c r="H31"/>
      <c r="I31"/>
      <c r="J31"/>
      <c r="K31"/>
      <c r="L31"/>
    </row>
    <row r="32" spans="1:15" s="79" customFormat="1" ht="18" x14ac:dyDescent="0.35">
      <c r="A32"/>
      <c r="B32"/>
      <c r="C32"/>
      <c r="D32"/>
      <c r="E32"/>
      <c r="F32"/>
      <c r="G32"/>
      <c r="H32"/>
      <c r="I32"/>
      <c r="J32"/>
      <c r="K32"/>
      <c r="L32"/>
    </row>
    <row r="33" spans="1:12" s="79" customFormat="1" ht="18" x14ac:dyDescent="0.35">
      <c r="A33"/>
      <c r="B33"/>
      <c r="C33"/>
      <c r="D33"/>
      <c r="E33"/>
      <c r="F33"/>
      <c r="G33"/>
      <c r="H33"/>
      <c r="I33"/>
      <c r="J33"/>
      <c r="K33"/>
      <c r="L33"/>
    </row>
    <row r="34" spans="1:12" s="79" customFormat="1" ht="18" x14ac:dyDescent="0.35">
      <c r="A34"/>
      <c r="B34"/>
      <c r="C34"/>
      <c r="D34"/>
      <c r="E34"/>
      <c r="F34"/>
      <c r="G34"/>
      <c r="H34"/>
      <c r="I34"/>
      <c r="J34"/>
      <c r="K34"/>
      <c r="L34"/>
    </row>
    <row r="35" spans="1:12" s="79" customFormat="1" ht="18" x14ac:dyDescent="0.35">
      <c r="A35"/>
      <c r="B35"/>
      <c r="C35"/>
      <c r="D35"/>
      <c r="E35"/>
      <c r="F35"/>
      <c r="G35"/>
      <c r="H35"/>
      <c r="I35"/>
      <c r="J35"/>
      <c r="K35"/>
      <c r="L35"/>
    </row>
    <row r="36" spans="1:12" s="79" customFormat="1" ht="18" x14ac:dyDescent="0.35">
      <c r="A36"/>
      <c r="B36"/>
      <c r="C36"/>
      <c r="D36"/>
      <c r="E36"/>
      <c r="F36"/>
      <c r="G36"/>
      <c r="H36"/>
      <c r="I36"/>
      <c r="J36"/>
      <c r="K36"/>
      <c r="L36"/>
    </row>
    <row r="37" spans="1:12" s="79" customFormat="1" ht="18" x14ac:dyDescent="0.35">
      <c r="A37"/>
      <c r="B37"/>
      <c r="C37"/>
      <c r="D37"/>
      <c r="E37"/>
      <c r="F37"/>
      <c r="G37"/>
      <c r="H37"/>
      <c r="I37"/>
      <c r="J37"/>
      <c r="K37"/>
      <c r="L37"/>
    </row>
    <row r="38" spans="1:12" s="79" customFormat="1" ht="18" x14ac:dyDescent="0.35">
      <c r="A38"/>
      <c r="B38"/>
      <c r="C38"/>
      <c r="D38"/>
      <c r="E38"/>
      <c r="F38"/>
      <c r="G38"/>
      <c r="H38"/>
      <c r="I38"/>
      <c r="J38"/>
      <c r="K38"/>
      <c r="L38"/>
    </row>
    <row r="81" spans="1:9" ht="18" x14ac:dyDescent="0.35">
      <c r="A81" s="81"/>
      <c r="B81" s="81" t="s">
        <v>39</v>
      </c>
      <c r="C81" s="81"/>
      <c r="D81" s="81"/>
      <c r="E81" s="81"/>
      <c r="F81" s="81"/>
      <c r="G81" s="81"/>
      <c r="H81" s="81"/>
      <c r="I81" s="81"/>
    </row>
    <row r="82" spans="1:9" ht="18" x14ac:dyDescent="0.35">
      <c r="A82" s="81"/>
      <c r="B82" s="81"/>
      <c r="C82" s="81"/>
      <c r="D82" s="81"/>
      <c r="E82" s="81"/>
      <c r="F82" s="81"/>
      <c r="G82" s="81"/>
      <c r="H82" s="81"/>
      <c r="I82" s="81"/>
    </row>
    <row r="83" spans="1:9" ht="18" x14ac:dyDescent="0.35">
      <c r="A83" s="22"/>
      <c r="B83" s="81" t="s">
        <v>44</v>
      </c>
      <c r="C83" s="81" t="s">
        <v>50</v>
      </c>
      <c r="D83" s="81"/>
      <c r="E83" s="81"/>
      <c r="F83" s="81"/>
      <c r="G83" s="81"/>
      <c r="H83" s="81"/>
      <c r="I83" s="81"/>
    </row>
    <row r="84" spans="1:9" ht="18" x14ac:dyDescent="0.35">
      <c r="A84" s="22"/>
      <c r="B84" s="81" t="s">
        <v>44</v>
      </c>
      <c r="C84" s="81" t="s">
        <v>51</v>
      </c>
      <c r="D84" s="81"/>
      <c r="E84" s="81"/>
      <c r="F84" s="22"/>
      <c r="G84" s="22"/>
      <c r="H84" s="22"/>
      <c r="I84" s="22"/>
    </row>
    <row r="85" spans="1:9" ht="18" x14ac:dyDescent="0.35">
      <c r="A85" s="81"/>
      <c r="B85" s="81" t="s">
        <v>44</v>
      </c>
      <c r="C85" s="23" t="s">
        <v>52</v>
      </c>
      <c r="D85" s="81"/>
      <c r="E85" s="81"/>
      <c r="F85" s="81"/>
      <c r="G85" s="81"/>
      <c r="H85" s="81"/>
      <c r="I85" s="81"/>
    </row>
    <row r="86" spans="1:9" ht="18" x14ac:dyDescent="0.35">
      <c r="A86" s="81"/>
      <c r="B86" s="81" t="s">
        <v>44</v>
      </c>
      <c r="C86" s="125" t="s">
        <v>53</v>
      </c>
      <c r="D86" s="125"/>
      <c r="E86" s="125"/>
      <c r="F86" s="81"/>
      <c r="G86" s="81"/>
      <c r="H86" s="81"/>
      <c r="I86" s="81"/>
    </row>
    <row r="87" spans="1:9" ht="18" x14ac:dyDescent="0.35">
      <c r="A87" s="81"/>
      <c r="B87" s="81"/>
      <c r="C87" s="81" t="s">
        <v>45</v>
      </c>
      <c r="D87" s="81"/>
      <c r="E87" s="81"/>
      <c r="F87" s="81"/>
      <c r="G87" s="81"/>
      <c r="H87" s="81"/>
      <c r="I87" s="81"/>
    </row>
    <row r="88" spans="1:9" ht="18" x14ac:dyDescent="0.35">
      <c r="A88" s="81"/>
      <c r="B88" s="81" t="s">
        <v>40</v>
      </c>
      <c r="C88" s="81"/>
      <c r="D88" s="81"/>
      <c r="E88" s="81"/>
      <c r="F88" s="81"/>
      <c r="G88" s="81"/>
      <c r="H88" s="81"/>
      <c r="I88" s="81"/>
    </row>
    <row r="89" spans="1:9" ht="18" x14ac:dyDescent="0.35">
      <c r="A89" s="81"/>
      <c r="B89" s="81"/>
      <c r="C89" s="81"/>
      <c r="D89" s="81"/>
      <c r="E89" s="81"/>
      <c r="F89" s="81"/>
      <c r="G89" s="81"/>
      <c r="H89" s="81"/>
      <c r="I89" s="81"/>
    </row>
    <row r="90" spans="1:9" ht="18" x14ac:dyDescent="0.35">
      <c r="A90" s="81"/>
      <c r="B90" s="81"/>
      <c r="C90" s="81"/>
      <c r="D90" s="81"/>
      <c r="E90" s="81"/>
      <c r="F90" s="81"/>
      <c r="G90" s="81"/>
      <c r="H90" s="81"/>
      <c r="I90" s="81"/>
    </row>
    <row r="91" spans="1:9" ht="18" x14ac:dyDescent="0.35">
      <c r="A91" s="81"/>
      <c r="B91" s="81"/>
      <c r="C91" s="81"/>
      <c r="D91" s="81"/>
      <c r="E91" s="81"/>
      <c r="F91" s="81"/>
      <c r="G91" s="81"/>
      <c r="H91" s="81"/>
      <c r="I91" s="81"/>
    </row>
    <row r="92" spans="1:9" ht="18" x14ac:dyDescent="0.35">
      <c r="A92" s="81"/>
      <c r="B92" s="81"/>
      <c r="C92" s="81"/>
      <c r="D92" s="81"/>
      <c r="E92" s="81"/>
      <c r="F92" s="81"/>
      <c r="G92" s="81"/>
      <c r="H92" s="81"/>
      <c r="I92" s="81"/>
    </row>
    <row r="93" spans="1:9" ht="18" x14ac:dyDescent="0.35">
      <c r="A93" s="81"/>
      <c r="B93" s="81" t="s">
        <v>41</v>
      </c>
      <c r="C93" s="81"/>
      <c r="D93" s="81"/>
      <c r="E93" s="81"/>
      <c r="F93" s="81"/>
      <c r="G93" s="81"/>
      <c r="H93" s="81"/>
      <c r="I93" s="81"/>
    </row>
    <row r="94" spans="1:9" ht="18" x14ac:dyDescent="0.35">
      <c r="A94" s="81"/>
      <c r="B94" s="81"/>
      <c r="C94" s="81"/>
      <c r="D94" s="81"/>
      <c r="E94" s="81"/>
      <c r="F94" s="81"/>
      <c r="G94" s="81"/>
      <c r="H94" s="81"/>
      <c r="I94" s="81"/>
    </row>
    <row r="95" spans="1:9" ht="18" x14ac:dyDescent="0.35">
      <c r="A95" s="81"/>
      <c r="B95" s="81"/>
      <c r="C95" s="81"/>
      <c r="D95" s="81"/>
      <c r="E95" s="81"/>
      <c r="F95" s="81"/>
      <c r="G95" s="81"/>
      <c r="H95" s="81"/>
      <c r="I95" s="81"/>
    </row>
    <row r="96" spans="1:9" ht="18" x14ac:dyDescent="0.35">
      <c r="A96" s="81"/>
      <c r="B96" s="81"/>
      <c r="C96" s="81"/>
      <c r="D96" s="81"/>
      <c r="E96" s="81"/>
      <c r="F96" s="81"/>
      <c r="G96" s="81"/>
      <c r="H96" s="81"/>
      <c r="I96" s="81"/>
    </row>
    <row r="97" spans="1:9" ht="18" x14ac:dyDescent="0.35">
      <c r="A97" s="81"/>
      <c r="B97" s="81" t="s">
        <v>42</v>
      </c>
      <c r="C97" s="81"/>
      <c r="D97" s="81"/>
      <c r="E97" s="81"/>
      <c r="F97" s="81"/>
      <c r="G97" s="81"/>
      <c r="H97" s="81"/>
      <c r="I97" s="81"/>
    </row>
    <row r="98" spans="1:9" ht="18" x14ac:dyDescent="0.35">
      <c r="A98" s="81"/>
      <c r="B98" s="81" t="s">
        <v>43</v>
      </c>
      <c r="C98" s="81"/>
      <c r="D98" s="81"/>
      <c r="E98" s="81"/>
      <c r="F98" s="81"/>
      <c r="G98" s="81"/>
      <c r="H98" s="81"/>
      <c r="I98" s="81"/>
    </row>
  </sheetData>
  <mergeCells count="1">
    <mergeCell ref="C86:E86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Q98"/>
  <sheetViews>
    <sheetView topLeftCell="A2" zoomScale="43" zoomScaleNormal="43" workbookViewId="0">
      <selection activeCell="B29" sqref="B29:K29"/>
    </sheetView>
  </sheetViews>
  <sheetFormatPr defaultRowHeight="14.4" x14ac:dyDescent="0.3"/>
  <cols>
    <col min="1" max="1" width="21.88671875" customWidth="1"/>
    <col min="2" max="2" width="41.33203125" customWidth="1"/>
    <col min="3" max="3" width="24.6640625" customWidth="1"/>
    <col min="4" max="4" width="45" customWidth="1"/>
    <col min="5" max="5" width="16.44140625" customWidth="1"/>
    <col min="6" max="9" width="40.21875" customWidth="1"/>
    <col min="10" max="10" width="56.5546875" customWidth="1"/>
    <col min="11" max="11" width="20.5546875" customWidth="1"/>
    <col min="12" max="12" width="27.77734375" customWidth="1"/>
  </cols>
  <sheetData>
    <row r="1" spans="1:17" ht="15" customHeight="1" thickBot="1" x14ac:dyDescent="0.35">
      <c r="A1" s="89" t="s">
        <v>0</v>
      </c>
      <c r="B1" s="90"/>
      <c r="C1" s="90"/>
      <c r="D1" s="90"/>
      <c r="E1" s="90"/>
    </row>
    <row r="2" spans="1:17" ht="15" customHeight="1" thickBot="1" x14ac:dyDescent="0.35">
      <c r="A2" s="59"/>
      <c r="B2" s="59"/>
      <c r="C2" s="59"/>
      <c r="D2" s="59"/>
      <c r="E2" s="59"/>
    </row>
    <row r="3" spans="1:17" s="2" customFormat="1" ht="15" customHeight="1" thickBot="1" x14ac:dyDescent="0.35">
      <c r="A3" s="89" t="str">
        <f>'[1]Социально-коммун. разв. КГ  '!A3:C3</f>
        <v>Кол--во детей в группе</v>
      </c>
      <c r="B3" s="58"/>
      <c r="C3" s="91">
        <f>'Список детей СГ '!C4</f>
        <v>25</v>
      </c>
      <c r="D3" s="59"/>
      <c r="E3" s="59"/>
      <c r="F3"/>
      <c r="G3"/>
      <c r="H3"/>
      <c r="I3"/>
      <c r="J3" s="3">
        <v>4.5999999999999996</v>
      </c>
      <c r="K3" s="3">
        <v>5</v>
      </c>
      <c r="L3" t="s">
        <v>10</v>
      </c>
      <c r="M3"/>
      <c r="N3"/>
      <c r="O3"/>
      <c r="P3"/>
      <c r="Q3"/>
    </row>
    <row r="4" spans="1:17" ht="15" customHeight="1" thickBot="1" x14ac:dyDescent="0.35">
      <c r="A4" s="89" t="str">
        <f>'[1]Социально-коммун. разв. КГ  '!A4:C4</f>
        <v>Ф.И.О. воспитателя</v>
      </c>
      <c r="B4" s="58"/>
      <c r="C4" s="91" t="str">
        <f>'Список детей СГ '!C5</f>
        <v>ФИО</v>
      </c>
      <c r="D4" s="59"/>
      <c r="E4" s="59"/>
      <c r="J4" s="3">
        <v>3.6</v>
      </c>
      <c r="K4" s="3">
        <v>4.5</v>
      </c>
      <c r="L4" t="s">
        <v>22</v>
      </c>
      <c r="P4" s="2"/>
      <c r="Q4" s="2"/>
    </row>
    <row r="5" spans="1:17" ht="15" customHeight="1" thickBot="1" x14ac:dyDescent="0.35">
      <c r="A5" s="89" t="str">
        <f>'[1]Социально-коммун. разв. КГ  '!A5:C5</f>
        <v>Ф.И.О. учителя - логопеда</v>
      </c>
      <c r="B5" s="58"/>
      <c r="C5" s="91" t="str">
        <f>'Список детей СГ '!C6</f>
        <v>ФИО</v>
      </c>
      <c r="D5" s="59"/>
      <c r="E5" s="59"/>
      <c r="J5" s="3">
        <v>2.6</v>
      </c>
      <c r="K5" s="3">
        <v>3.5</v>
      </c>
      <c r="L5" t="s">
        <v>11</v>
      </c>
    </row>
    <row r="6" spans="1:17" ht="15" customHeight="1" thickBot="1" x14ac:dyDescent="0.35">
      <c r="A6" s="89" t="str">
        <f>'[1]Социально-коммун. разв. КГ  '!A6:C6</f>
        <v>Ф.И.О. музыкального руководителя</v>
      </c>
      <c r="B6" s="58"/>
      <c r="C6" s="91" t="str">
        <f>'Список детей СГ '!C7</f>
        <v>ФИО</v>
      </c>
      <c r="D6" s="59"/>
      <c r="E6" s="59"/>
      <c r="J6" s="3">
        <v>1.6</v>
      </c>
      <c r="K6" s="3">
        <v>2.5</v>
      </c>
      <c r="L6" t="s">
        <v>121</v>
      </c>
    </row>
    <row r="7" spans="1:17" ht="15" customHeight="1" thickBot="1" x14ac:dyDescent="0.35">
      <c r="A7" s="89" t="str">
        <f>'[1]Социально-коммун. разв. КГ  '!A7:C7</f>
        <v>Ф.И.О. инструктора по физичесой культуре</v>
      </c>
      <c r="B7" s="58"/>
      <c r="C7" s="91" t="str">
        <f>'Список детей СГ '!C8</f>
        <v>ФИО</v>
      </c>
      <c r="D7" s="59"/>
      <c r="E7" s="59"/>
      <c r="J7" s="3"/>
      <c r="K7" s="3">
        <v>1.5</v>
      </c>
      <c r="L7" t="s">
        <v>12</v>
      </c>
    </row>
    <row r="8" spans="1:17" ht="15" customHeight="1" thickBot="1" x14ac:dyDescent="0.35">
      <c r="A8" s="89" t="str">
        <f>'[1]Социально-коммун. разв. КГ  '!A8:C8</f>
        <v>Ф.И.О педагога психолога</v>
      </c>
      <c r="B8" s="58"/>
      <c r="C8" s="91" t="str">
        <f>'Список детей СГ '!C9</f>
        <v>ФИО</v>
      </c>
      <c r="D8" s="59"/>
      <c r="E8" s="59"/>
    </row>
    <row r="9" spans="1:17" ht="15" customHeight="1" thickBot="1" x14ac:dyDescent="0.35">
      <c r="A9" s="89" t="str">
        <f>'[1]Социально-коммун. разв. КГ  '!A9:C9</f>
        <v>Ф.И.О. тьютора</v>
      </c>
      <c r="B9" s="58"/>
      <c r="C9" s="91" t="str">
        <f>'Список детей СГ '!C10</f>
        <v>ФИО</v>
      </c>
      <c r="D9" s="59"/>
      <c r="E9" s="59"/>
    </row>
    <row r="10" spans="1:17" ht="15" thickBot="1" x14ac:dyDescent="0.35">
      <c r="A10" s="1"/>
      <c r="B10" s="1"/>
      <c r="C10" s="1"/>
      <c r="D10" s="1"/>
      <c r="E10" s="1"/>
    </row>
    <row r="11" spans="1:17" s="10" customFormat="1" ht="93.6" customHeight="1" thickBot="1" x14ac:dyDescent="0.35">
      <c r="A11" s="60" t="s">
        <v>9</v>
      </c>
      <c r="B11" s="93" t="s">
        <v>93</v>
      </c>
      <c r="C11" s="94" t="s">
        <v>94</v>
      </c>
      <c r="D11" s="94" t="s">
        <v>95</v>
      </c>
      <c r="E11" s="94" t="s">
        <v>96</v>
      </c>
      <c r="F11" s="94" t="s">
        <v>97</v>
      </c>
      <c r="G11" s="94" t="s">
        <v>98</v>
      </c>
      <c r="H11" s="94" t="s">
        <v>99</v>
      </c>
      <c r="I11" s="94" t="s">
        <v>100</v>
      </c>
      <c r="J11" s="94" t="s">
        <v>101</v>
      </c>
      <c r="K11" s="60" t="s">
        <v>19</v>
      </c>
      <c r="L11" s="60" t="s">
        <v>20</v>
      </c>
    </row>
    <row r="12" spans="1:17" s="79" customFormat="1" ht="18" x14ac:dyDescent="0.35">
      <c r="A12" s="80">
        <f>'Список детей СГ '!B12</f>
        <v>0</v>
      </c>
      <c r="K12" s="6" t="e">
        <f>AVERAGE(B12:J12)</f>
        <v>#DIV/0!</v>
      </c>
      <c r="L12" s="80" t="e">
        <f t="shared" ref="L12:L29" si="0">IF(AND(K12&lt;$K$7),$L$7,IF(AND(K12&gt;$J$6,K12&lt;$K$6),$L$6,IF(AND(K12&lt;$K$5,K12&gt;$J$5),$L$5,IF(AND($J$4&gt;K12&gt;$K$4),$L$4,IF(AND($J$3&gt;K12&gt;$K$3),$L$3,)))))</f>
        <v>#DIV/0!</v>
      </c>
    </row>
    <row r="13" spans="1:17" s="79" customFormat="1" ht="18" x14ac:dyDescent="0.35">
      <c r="A13" s="80">
        <f>'Список детей СГ '!B13</f>
        <v>0</v>
      </c>
      <c r="K13" s="6" t="e">
        <f t="shared" ref="K13:K29" si="1">AVERAGE(B13:J13)</f>
        <v>#DIV/0!</v>
      </c>
      <c r="L13" s="85" t="e">
        <f t="shared" si="0"/>
        <v>#DIV/0!</v>
      </c>
      <c r="O13"/>
    </row>
    <row r="14" spans="1:17" s="79" customFormat="1" ht="18" x14ac:dyDescent="0.35">
      <c r="A14" s="80">
        <f>'Список детей СГ '!B14</f>
        <v>0</v>
      </c>
      <c r="K14" s="6" t="e">
        <f t="shared" si="1"/>
        <v>#DIV/0!</v>
      </c>
      <c r="L14" s="85" t="e">
        <f t="shared" si="0"/>
        <v>#DIV/0!</v>
      </c>
      <c r="O14"/>
    </row>
    <row r="15" spans="1:17" s="79" customFormat="1" ht="18" x14ac:dyDescent="0.35">
      <c r="A15" s="80">
        <f>'Список детей СГ '!B15</f>
        <v>0</v>
      </c>
      <c r="K15" s="6" t="e">
        <f t="shared" si="1"/>
        <v>#DIV/0!</v>
      </c>
      <c r="L15" s="85" t="e">
        <f t="shared" si="0"/>
        <v>#DIV/0!</v>
      </c>
      <c r="O15"/>
    </row>
    <row r="16" spans="1:17" s="79" customFormat="1" ht="18" x14ac:dyDescent="0.35">
      <c r="A16" s="80">
        <f>'Список детей СГ '!B16</f>
        <v>0</v>
      </c>
      <c r="K16" s="6" t="e">
        <f t="shared" si="1"/>
        <v>#DIV/0!</v>
      </c>
      <c r="L16" s="85" t="e">
        <f t="shared" si="0"/>
        <v>#DIV/0!</v>
      </c>
      <c r="O16"/>
    </row>
    <row r="17" spans="1:15" s="79" customFormat="1" ht="18" x14ac:dyDescent="0.35">
      <c r="A17" s="80">
        <f>'Список детей СГ '!B17</f>
        <v>0</v>
      </c>
      <c r="K17" s="6" t="e">
        <f t="shared" si="1"/>
        <v>#DIV/0!</v>
      </c>
      <c r="L17" s="85" t="e">
        <f t="shared" si="0"/>
        <v>#DIV/0!</v>
      </c>
      <c r="O17"/>
    </row>
    <row r="18" spans="1:15" s="79" customFormat="1" ht="18" x14ac:dyDescent="0.35">
      <c r="A18" s="80">
        <f>'Список детей СГ '!B18</f>
        <v>0</v>
      </c>
      <c r="K18" s="6" t="e">
        <f t="shared" si="1"/>
        <v>#DIV/0!</v>
      </c>
      <c r="L18" s="85" t="e">
        <f t="shared" si="0"/>
        <v>#DIV/0!</v>
      </c>
      <c r="O18"/>
    </row>
    <row r="19" spans="1:15" s="79" customFormat="1" ht="18" x14ac:dyDescent="0.35">
      <c r="A19" s="80">
        <f>'Список детей СГ '!B19</f>
        <v>0</v>
      </c>
      <c r="K19" s="6" t="e">
        <f t="shared" si="1"/>
        <v>#DIV/0!</v>
      </c>
      <c r="L19" s="85" t="e">
        <f t="shared" si="0"/>
        <v>#DIV/0!</v>
      </c>
      <c r="O19"/>
    </row>
    <row r="20" spans="1:15" s="79" customFormat="1" ht="18" x14ac:dyDescent="0.35">
      <c r="A20" s="80">
        <f>'Список детей СГ '!B20</f>
        <v>0</v>
      </c>
      <c r="K20" s="6" t="e">
        <f t="shared" si="1"/>
        <v>#DIV/0!</v>
      </c>
      <c r="L20" s="85" t="e">
        <f t="shared" si="0"/>
        <v>#DIV/0!</v>
      </c>
      <c r="O20"/>
    </row>
    <row r="21" spans="1:15" s="79" customFormat="1" ht="18" x14ac:dyDescent="0.35">
      <c r="A21" s="80">
        <f>'Список детей СГ '!B21</f>
        <v>0</v>
      </c>
      <c r="K21" s="6" t="e">
        <f t="shared" si="1"/>
        <v>#DIV/0!</v>
      </c>
      <c r="L21" s="85" t="e">
        <f t="shared" si="0"/>
        <v>#DIV/0!</v>
      </c>
      <c r="O21"/>
    </row>
    <row r="22" spans="1:15" s="79" customFormat="1" ht="18" x14ac:dyDescent="0.35">
      <c r="A22" s="80">
        <f>'Список детей СГ '!B22</f>
        <v>0</v>
      </c>
      <c r="K22" s="6" t="e">
        <f t="shared" si="1"/>
        <v>#DIV/0!</v>
      </c>
      <c r="L22" s="85" t="e">
        <f t="shared" si="0"/>
        <v>#DIV/0!</v>
      </c>
    </row>
    <row r="23" spans="1:15" s="79" customFormat="1" ht="18" x14ac:dyDescent="0.35">
      <c r="A23" s="80">
        <f>'Список детей СГ '!B23</f>
        <v>0</v>
      </c>
      <c r="K23" s="6" t="e">
        <f t="shared" si="1"/>
        <v>#DIV/0!</v>
      </c>
      <c r="L23" s="85" t="e">
        <f t="shared" si="0"/>
        <v>#DIV/0!</v>
      </c>
    </row>
    <row r="24" spans="1:15" s="79" customFormat="1" ht="18" x14ac:dyDescent="0.35">
      <c r="A24" s="80">
        <f>'Список детей СГ '!B24</f>
        <v>0</v>
      </c>
      <c r="K24" s="6" t="e">
        <f t="shared" si="1"/>
        <v>#DIV/0!</v>
      </c>
      <c r="L24" s="85" t="e">
        <f t="shared" si="0"/>
        <v>#DIV/0!</v>
      </c>
    </row>
    <row r="25" spans="1:15" s="79" customFormat="1" ht="18" x14ac:dyDescent="0.35">
      <c r="A25" s="80">
        <f>'Список детей СГ '!B25</f>
        <v>0</v>
      </c>
      <c r="K25" s="6" t="e">
        <f t="shared" si="1"/>
        <v>#DIV/0!</v>
      </c>
      <c r="L25" s="85" t="e">
        <f t="shared" si="0"/>
        <v>#DIV/0!</v>
      </c>
    </row>
    <row r="26" spans="1:15" s="79" customFormat="1" ht="18" x14ac:dyDescent="0.35">
      <c r="A26" s="80">
        <f>'Список детей СГ '!B26</f>
        <v>0</v>
      </c>
      <c r="K26" s="6" t="e">
        <f t="shared" si="1"/>
        <v>#DIV/0!</v>
      </c>
      <c r="L26" s="85" t="e">
        <f t="shared" si="0"/>
        <v>#DIV/0!</v>
      </c>
    </row>
    <row r="27" spans="1:15" s="115" customFormat="1" ht="18" x14ac:dyDescent="0.35">
      <c r="A27" s="116">
        <f>'Список детей СГ '!B27</f>
        <v>0</v>
      </c>
      <c r="K27" s="6" t="e">
        <f>AVERAGE(B27:J27)</f>
        <v>#DIV/0!</v>
      </c>
      <c r="L27" s="116" t="e">
        <f>IF(AND(K27&lt;$K$7),$L$7,IF(AND(K27&gt;$J$6,K27&lt;$K$6),$L$6,IF(AND(K27&lt;$K$5,K27&gt;$J$5),$L$5,IF(AND($J$4&gt;K27&gt;$K$4),$L$4,IF(AND($J$3&gt;K27&gt;$K$3),$L$3,)))))</f>
        <v>#DIV/0!</v>
      </c>
    </row>
    <row r="28" spans="1:15" s="79" customFormat="1" ht="18" x14ac:dyDescent="0.35">
      <c r="A28" s="80">
        <f>'Список детей СГ '!B27</f>
        <v>0</v>
      </c>
      <c r="K28" s="6" t="e">
        <f t="shared" si="1"/>
        <v>#DIV/0!</v>
      </c>
      <c r="L28" s="85" t="e">
        <f t="shared" si="0"/>
        <v>#DIV/0!</v>
      </c>
    </row>
    <row r="29" spans="1:15" s="79" customFormat="1" ht="18" x14ac:dyDescent="0.35">
      <c r="A29" s="80" t="s">
        <v>23</v>
      </c>
      <c r="B29" s="80">
        <f>SUM(B12:B28)/$C$3</f>
        <v>0</v>
      </c>
      <c r="C29" s="116">
        <f t="shared" ref="C29:K29" si="2">SUM(C12:C28)/$C$3</f>
        <v>0</v>
      </c>
      <c r="D29" s="116">
        <f t="shared" si="2"/>
        <v>0</v>
      </c>
      <c r="E29" s="116">
        <f t="shared" si="2"/>
        <v>0</v>
      </c>
      <c r="F29" s="116">
        <f t="shared" si="2"/>
        <v>0</v>
      </c>
      <c r="G29" s="116">
        <f t="shared" si="2"/>
        <v>0</v>
      </c>
      <c r="H29" s="116">
        <f t="shared" si="2"/>
        <v>0</v>
      </c>
      <c r="I29" s="116">
        <f t="shared" si="2"/>
        <v>0</v>
      </c>
      <c r="J29" s="116">
        <f t="shared" si="2"/>
        <v>0</v>
      </c>
      <c r="K29" s="116" t="e">
        <f t="shared" si="2"/>
        <v>#DIV/0!</v>
      </c>
      <c r="L29" s="85" t="e">
        <f t="shared" si="0"/>
        <v>#DIV/0!</v>
      </c>
    </row>
    <row r="30" spans="1:15" s="79" customFormat="1" ht="18" x14ac:dyDescent="0.35">
      <c r="A30"/>
      <c r="B30"/>
      <c r="C30"/>
      <c r="D30"/>
      <c r="E30"/>
      <c r="F30"/>
      <c r="G30"/>
      <c r="H30"/>
      <c r="I30"/>
      <c r="J30"/>
      <c r="K30"/>
      <c r="L30"/>
    </row>
    <row r="31" spans="1:15" s="79" customFormat="1" ht="18" x14ac:dyDescent="0.35">
      <c r="A31"/>
      <c r="B31"/>
      <c r="C31"/>
      <c r="D31"/>
      <c r="E31"/>
      <c r="F31"/>
      <c r="G31"/>
      <c r="H31"/>
      <c r="I31"/>
      <c r="J31"/>
      <c r="K31"/>
      <c r="L31"/>
    </row>
    <row r="32" spans="1:15" s="79" customFormat="1" ht="18" x14ac:dyDescent="0.35">
      <c r="A32"/>
      <c r="B32"/>
      <c r="C32"/>
      <c r="D32"/>
      <c r="E32"/>
      <c r="F32"/>
      <c r="G32"/>
      <c r="H32"/>
      <c r="I32"/>
      <c r="J32"/>
      <c r="K32"/>
      <c r="L32"/>
    </row>
    <row r="33" spans="1:12" s="79" customFormat="1" ht="18" x14ac:dyDescent="0.35">
      <c r="A33"/>
      <c r="B33"/>
      <c r="C33"/>
      <c r="D33"/>
      <c r="E33"/>
      <c r="F33"/>
      <c r="G33"/>
      <c r="H33"/>
      <c r="I33"/>
      <c r="J33"/>
      <c r="K33"/>
      <c r="L33"/>
    </row>
    <row r="34" spans="1:12" s="79" customFormat="1" ht="18" x14ac:dyDescent="0.35">
      <c r="A34"/>
      <c r="B34"/>
      <c r="C34"/>
      <c r="D34"/>
      <c r="E34"/>
      <c r="F34"/>
      <c r="G34"/>
      <c r="H34"/>
      <c r="I34"/>
      <c r="J34"/>
      <c r="K34"/>
      <c r="L34"/>
    </row>
    <row r="35" spans="1:12" s="79" customFormat="1" ht="18" x14ac:dyDescent="0.35">
      <c r="A35"/>
      <c r="B35"/>
      <c r="C35"/>
      <c r="D35"/>
      <c r="E35"/>
      <c r="F35"/>
      <c r="G35"/>
      <c r="H35"/>
      <c r="I35"/>
      <c r="J35"/>
      <c r="K35"/>
      <c r="L35"/>
    </row>
    <row r="36" spans="1:12" s="79" customFormat="1" ht="18" x14ac:dyDescent="0.35">
      <c r="A36"/>
      <c r="B36"/>
      <c r="C36"/>
      <c r="D36"/>
      <c r="E36"/>
      <c r="F36"/>
      <c r="G36"/>
      <c r="H36"/>
      <c r="I36"/>
      <c r="J36"/>
      <c r="K36"/>
      <c r="L36"/>
    </row>
    <row r="37" spans="1:12" s="79" customFormat="1" ht="18" x14ac:dyDescent="0.35">
      <c r="A37"/>
      <c r="B37"/>
      <c r="C37"/>
      <c r="D37"/>
      <c r="E37"/>
      <c r="F37"/>
      <c r="G37"/>
      <c r="H37"/>
      <c r="I37"/>
      <c r="J37"/>
      <c r="K37"/>
      <c r="L37"/>
    </row>
    <row r="38" spans="1:12" s="79" customFormat="1" ht="18" x14ac:dyDescent="0.35">
      <c r="A38"/>
      <c r="B38"/>
      <c r="C38"/>
      <c r="D38"/>
      <c r="E38"/>
      <c r="F38"/>
      <c r="G38"/>
      <c r="H38"/>
      <c r="I38"/>
      <c r="J38"/>
      <c r="K38"/>
      <c r="L38"/>
    </row>
    <row r="81" spans="1:9" ht="18" x14ac:dyDescent="0.35">
      <c r="A81" s="81"/>
      <c r="B81" s="81" t="s">
        <v>39</v>
      </c>
      <c r="C81" s="81"/>
      <c r="D81" s="81"/>
      <c r="E81" s="81"/>
      <c r="F81" s="81"/>
      <c r="G81" s="81"/>
      <c r="H81" s="81"/>
      <c r="I81" s="81"/>
    </row>
    <row r="82" spans="1:9" ht="18" x14ac:dyDescent="0.35">
      <c r="A82" s="81"/>
      <c r="B82" s="81"/>
      <c r="C82" s="81"/>
      <c r="D82" s="81"/>
      <c r="E82" s="81"/>
      <c r="F82" s="81"/>
      <c r="G82" s="81"/>
      <c r="H82" s="81"/>
      <c r="I82" s="81"/>
    </row>
    <row r="83" spans="1:9" ht="18" x14ac:dyDescent="0.35">
      <c r="A83" s="22"/>
      <c r="B83" s="81" t="s">
        <v>44</v>
      </c>
      <c r="C83" s="81" t="s">
        <v>50</v>
      </c>
      <c r="D83" s="81"/>
      <c r="E83" s="81"/>
      <c r="F83" s="81"/>
      <c r="G83" s="81"/>
      <c r="H83" s="81"/>
      <c r="I83" s="81"/>
    </row>
    <row r="84" spans="1:9" ht="18" x14ac:dyDescent="0.35">
      <c r="A84" s="22"/>
      <c r="B84" s="81" t="s">
        <v>44</v>
      </c>
      <c r="C84" s="81" t="s">
        <v>51</v>
      </c>
      <c r="D84" s="81"/>
      <c r="E84" s="81"/>
      <c r="F84" s="22"/>
      <c r="G84" s="22"/>
      <c r="H84" s="22"/>
      <c r="I84" s="22"/>
    </row>
    <row r="85" spans="1:9" ht="18" x14ac:dyDescent="0.35">
      <c r="A85" s="81"/>
      <c r="B85" s="81" t="s">
        <v>44</v>
      </c>
      <c r="C85" s="23" t="s">
        <v>52</v>
      </c>
      <c r="D85" s="81"/>
      <c r="E85" s="81"/>
      <c r="F85" s="81"/>
      <c r="G85" s="81"/>
      <c r="H85" s="81"/>
      <c r="I85" s="81"/>
    </row>
    <row r="86" spans="1:9" ht="18" x14ac:dyDescent="0.35">
      <c r="A86" s="81"/>
      <c r="B86" s="81" t="s">
        <v>44</v>
      </c>
      <c r="C86" s="125" t="s">
        <v>53</v>
      </c>
      <c r="D86" s="125"/>
      <c r="E86" s="125"/>
      <c r="F86" s="81"/>
      <c r="G86" s="81"/>
      <c r="H86" s="81"/>
      <c r="I86" s="81"/>
    </row>
    <row r="87" spans="1:9" ht="18" x14ac:dyDescent="0.35">
      <c r="A87" s="81"/>
      <c r="B87" s="81"/>
      <c r="C87" s="81" t="s">
        <v>45</v>
      </c>
      <c r="D87" s="81"/>
      <c r="E87" s="81"/>
      <c r="F87" s="81"/>
      <c r="G87" s="81"/>
      <c r="H87" s="81"/>
      <c r="I87" s="81"/>
    </row>
    <row r="88" spans="1:9" ht="18" x14ac:dyDescent="0.35">
      <c r="A88" s="81"/>
      <c r="B88" s="81" t="s">
        <v>40</v>
      </c>
      <c r="C88" s="81"/>
      <c r="D88" s="81"/>
      <c r="E88" s="81"/>
      <c r="F88" s="81"/>
      <c r="G88" s="81"/>
      <c r="H88" s="81"/>
      <c r="I88" s="81"/>
    </row>
    <row r="89" spans="1:9" ht="18" x14ac:dyDescent="0.35">
      <c r="A89" s="81"/>
      <c r="B89" s="81"/>
      <c r="C89" s="81"/>
      <c r="D89" s="81"/>
      <c r="E89" s="81"/>
      <c r="F89" s="81"/>
      <c r="G89" s="81"/>
      <c r="H89" s="81"/>
      <c r="I89" s="81"/>
    </row>
    <row r="90" spans="1:9" ht="18" x14ac:dyDescent="0.35">
      <c r="A90" s="81"/>
      <c r="B90" s="81"/>
      <c r="C90" s="81"/>
      <c r="D90" s="81"/>
      <c r="E90" s="81"/>
      <c r="F90" s="81"/>
      <c r="G90" s="81"/>
      <c r="H90" s="81"/>
      <c r="I90" s="81"/>
    </row>
    <row r="91" spans="1:9" ht="18" x14ac:dyDescent="0.35">
      <c r="A91" s="81"/>
      <c r="B91" s="81"/>
      <c r="C91" s="81"/>
      <c r="D91" s="81"/>
      <c r="E91" s="81"/>
      <c r="F91" s="81"/>
      <c r="G91" s="81"/>
      <c r="H91" s="81"/>
      <c r="I91" s="81"/>
    </row>
    <row r="92" spans="1:9" ht="18" x14ac:dyDescent="0.35">
      <c r="A92" s="81"/>
      <c r="B92" s="81"/>
      <c r="C92" s="81"/>
      <c r="D92" s="81"/>
      <c r="E92" s="81"/>
      <c r="F92" s="81"/>
      <c r="G92" s="81"/>
      <c r="H92" s="81"/>
      <c r="I92" s="81"/>
    </row>
    <row r="93" spans="1:9" ht="18" x14ac:dyDescent="0.35">
      <c r="A93" s="81"/>
      <c r="B93" s="81" t="s">
        <v>41</v>
      </c>
      <c r="C93" s="81"/>
      <c r="D93" s="81"/>
      <c r="E93" s="81"/>
      <c r="F93" s="81"/>
      <c r="G93" s="81"/>
      <c r="H93" s="81"/>
      <c r="I93" s="81"/>
    </row>
    <row r="94" spans="1:9" ht="18" x14ac:dyDescent="0.35">
      <c r="A94" s="81"/>
      <c r="B94" s="81"/>
      <c r="C94" s="81"/>
      <c r="D94" s="81"/>
      <c r="E94" s="81"/>
      <c r="F94" s="81"/>
      <c r="G94" s="81"/>
      <c r="H94" s="81"/>
      <c r="I94" s="81"/>
    </row>
    <row r="95" spans="1:9" ht="18" x14ac:dyDescent="0.35">
      <c r="A95" s="81"/>
      <c r="B95" s="81"/>
      <c r="C95" s="81"/>
      <c r="D95" s="81"/>
      <c r="E95" s="81"/>
      <c r="F95" s="81"/>
      <c r="G95" s="81"/>
      <c r="H95" s="81"/>
      <c r="I95" s="81"/>
    </row>
    <row r="96" spans="1:9" ht="18" x14ac:dyDescent="0.35">
      <c r="A96" s="81"/>
      <c r="B96" s="81"/>
      <c r="C96" s="81"/>
      <c r="D96" s="81"/>
      <c r="E96" s="81"/>
      <c r="F96" s="81"/>
      <c r="G96" s="81"/>
      <c r="H96" s="81"/>
      <c r="I96" s="81"/>
    </row>
    <row r="97" spans="1:9" ht="18" x14ac:dyDescent="0.35">
      <c r="A97" s="81"/>
      <c r="B97" s="81" t="s">
        <v>42</v>
      </c>
      <c r="C97" s="81"/>
      <c r="D97" s="81"/>
      <c r="E97" s="81"/>
      <c r="F97" s="81"/>
      <c r="G97" s="81"/>
      <c r="H97" s="81"/>
      <c r="I97" s="81"/>
    </row>
    <row r="98" spans="1:9" ht="18" x14ac:dyDescent="0.35">
      <c r="A98" s="81"/>
      <c r="B98" s="81" t="s">
        <v>43</v>
      </c>
      <c r="C98" s="81"/>
      <c r="D98" s="81"/>
      <c r="E98" s="81"/>
      <c r="F98" s="81"/>
      <c r="G98" s="81"/>
      <c r="H98" s="81"/>
      <c r="I98" s="81"/>
    </row>
  </sheetData>
  <mergeCells count="1">
    <mergeCell ref="C86:E86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5"/>
  </sheetPr>
  <dimension ref="A1:K98"/>
  <sheetViews>
    <sheetView topLeftCell="A3" zoomScale="60" zoomScaleNormal="60" workbookViewId="0">
      <selection activeCell="F12" sqref="B12:F28"/>
    </sheetView>
  </sheetViews>
  <sheetFormatPr defaultRowHeight="14.4" x14ac:dyDescent="0.3"/>
  <cols>
    <col min="1" max="1" width="25.21875" customWidth="1"/>
    <col min="2" max="2" width="40.6640625" customWidth="1"/>
    <col min="3" max="3" width="46.21875" customWidth="1"/>
    <col min="4" max="4" width="45.5546875" customWidth="1"/>
    <col min="5" max="5" width="46.77734375" customWidth="1"/>
    <col min="6" max="6" width="40.5546875" customWidth="1"/>
    <col min="7" max="7" width="23.77734375" customWidth="1"/>
    <col min="8" max="8" width="24.5546875" bestFit="1" customWidth="1"/>
    <col min="9" max="9" width="20.109375" bestFit="1" customWidth="1"/>
  </cols>
  <sheetData>
    <row r="1" spans="1:11" s="4" customFormat="1" ht="18.600000000000001" thickBot="1" x14ac:dyDescent="0.4">
      <c r="A1" s="135"/>
      <c r="B1" s="135"/>
      <c r="C1" s="135"/>
      <c r="D1" s="135"/>
      <c r="E1" s="135"/>
      <c r="F1" s="15"/>
      <c r="G1" s="15"/>
      <c r="H1" s="15"/>
      <c r="I1" s="15"/>
      <c r="J1" s="15"/>
      <c r="K1" s="15"/>
    </row>
    <row r="2" spans="1:11" s="4" customFormat="1" ht="18.600000000000001" thickBot="1" x14ac:dyDescent="0.4">
      <c r="B2" s="5"/>
      <c r="C2" s="5"/>
      <c r="D2" s="5"/>
      <c r="E2" s="5"/>
      <c r="F2" s="15"/>
      <c r="G2" s="6">
        <v>4.5999999999999996</v>
      </c>
      <c r="H2" s="6">
        <v>5</v>
      </c>
      <c r="I2" s="15" t="s">
        <v>10</v>
      </c>
      <c r="J2" s="15"/>
      <c r="K2" s="15"/>
    </row>
    <row r="3" spans="1:11" s="4" customFormat="1" ht="18.600000000000001" customHeight="1" thickBot="1" x14ac:dyDescent="0.4">
      <c r="A3" s="95" t="str">
        <f>'Список детей НГ'!A3</f>
        <v>Наименование группы:</v>
      </c>
      <c r="B3" s="97"/>
      <c r="C3" s="7">
        <f>'Список детей СГ '!C4</f>
        <v>25</v>
      </c>
      <c r="D3" s="5"/>
      <c r="E3" s="5"/>
      <c r="F3" s="15"/>
      <c r="G3" s="6">
        <v>3.6</v>
      </c>
      <c r="H3" s="6">
        <v>4.5</v>
      </c>
      <c r="I3" s="15" t="s">
        <v>22</v>
      </c>
      <c r="J3" s="15"/>
      <c r="K3" s="15"/>
    </row>
    <row r="4" spans="1:11" s="4" customFormat="1" ht="18.600000000000001" customHeight="1" thickBot="1" x14ac:dyDescent="0.4">
      <c r="A4" s="95" t="str">
        <f>'Список детей НГ'!A4</f>
        <v>Кол-во детей в группе:</v>
      </c>
      <c r="B4" s="97"/>
      <c r="C4" s="7" t="str">
        <f>'Список детей СГ '!C5</f>
        <v>ФИО</v>
      </c>
      <c r="D4" s="5"/>
      <c r="E4" s="5"/>
      <c r="F4" s="15"/>
      <c r="G4" s="6">
        <v>2.6</v>
      </c>
      <c r="H4" s="6">
        <v>3.5</v>
      </c>
      <c r="I4" s="15" t="s">
        <v>11</v>
      </c>
      <c r="J4" s="15"/>
      <c r="K4" s="15"/>
    </row>
    <row r="5" spans="1:11" s="4" customFormat="1" ht="18.600000000000001" customHeight="1" thickBot="1" x14ac:dyDescent="0.4">
      <c r="A5" s="95" t="str">
        <f>'Список детей НГ'!A5</f>
        <v>Воспитатели:</v>
      </c>
      <c r="B5" s="97"/>
      <c r="C5" s="7" t="str">
        <f>'Список детей СГ '!C6</f>
        <v>ФИО</v>
      </c>
      <c r="D5" s="5"/>
      <c r="E5" s="5"/>
      <c r="F5" s="15"/>
      <c r="G5" s="6">
        <v>1.6</v>
      </c>
      <c r="H5" s="6">
        <v>2.5</v>
      </c>
      <c r="I5" s="15" t="s">
        <v>121</v>
      </c>
      <c r="J5" s="15"/>
      <c r="K5" s="15"/>
    </row>
    <row r="6" spans="1:11" s="4" customFormat="1" ht="18.600000000000001" customHeight="1" thickBot="1" x14ac:dyDescent="0.4">
      <c r="A6" s="95" t="str">
        <f>'Список детей НГ'!A6</f>
        <v>Педагог-психолог:</v>
      </c>
      <c r="B6" s="97"/>
      <c r="C6" s="7" t="str">
        <f>'Список детей СГ '!C7</f>
        <v>ФИО</v>
      </c>
      <c r="D6" s="5"/>
      <c r="E6" s="5"/>
      <c r="F6" s="15"/>
      <c r="G6" s="6"/>
      <c r="H6" s="6">
        <v>1.5</v>
      </c>
      <c r="I6" s="15" t="s">
        <v>12</v>
      </c>
      <c r="J6" s="15"/>
      <c r="K6" s="15"/>
    </row>
    <row r="7" spans="1:11" s="4" customFormat="1" ht="18.600000000000001" customHeight="1" thickBot="1" x14ac:dyDescent="0.4">
      <c r="A7" s="95" t="str">
        <f>'Список детей НГ'!A7</f>
        <v>Учитель - логопед</v>
      </c>
      <c r="B7" s="97"/>
      <c r="C7" s="7" t="str">
        <f>'Список детей СГ '!C8</f>
        <v>ФИО</v>
      </c>
      <c r="D7" s="5"/>
      <c r="E7" s="5"/>
      <c r="F7" s="15"/>
      <c r="G7" s="15"/>
      <c r="H7" s="15"/>
      <c r="I7" s="15"/>
      <c r="J7" s="15"/>
      <c r="K7" s="15"/>
    </row>
    <row r="8" spans="1:11" s="4" customFormat="1" ht="18.600000000000001" customHeight="1" thickBot="1" x14ac:dyDescent="0.4">
      <c r="A8" s="95" t="str">
        <f>'Список детей НГ'!A8</f>
        <v>Музыкалный руководитель</v>
      </c>
      <c r="B8" s="97"/>
      <c r="C8" s="7" t="str">
        <f>'Список детей СГ '!C9</f>
        <v>ФИО</v>
      </c>
      <c r="D8" s="5"/>
      <c r="E8" s="5"/>
      <c r="F8" s="15"/>
      <c r="G8" s="15"/>
      <c r="H8" s="15"/>
      <c r="I8" s="15"/>
      <c r="J8" s="15"/>
      <c r="K8" s="15"/>
    </row>
    <row r="9" spans="1:11" s="4" customFormat="1" ht="18.600000000000001" customHeight="1" thickBot="1" x14ac:dyDescent="0.4">
      <c r="A9" s="95" t="str">
        <f>'Список детей НГ'!A9</f>
        <v>Инструктор по физической культуре</v>
      </c>
      <c r="B9" s="97"/>
      <c r="C9" s="7" t="str">
        <f>'Список детей СГ '!C10</f>
        <v>ФИО</v>
      </c>
      <c r="D9" s="5"/>
      <c r="E9" s="5"/>
      <c r="F9" s="15"/>
      <c r="G9" s="15"/>
      <c r="H9" s="15"/>
      <c r="I9" s="15"/>
      <c r="J9" s="15"/>
      <c r="K9" s="15"/>
    </row>
    <row r="10" spans="1:11" s="4" customFormat="1" ht="18.600000000000001" thickBot="1" x14ac:dyDescent="0.4">
      <c r="A10" s="95" t="str">
        <f>'Список детей НГ'!A10</f>
        <v>Тьютор</v>
      </c>
      <c r="B10" s="5"/>
      <c r="C10" s="5"/>
      <c r="D10" s="5"/>
      <c r="E10" s="5"/>
      <c r="F10" s="15"/>
      <c r="G10" s="15"/>
      <c r="H10" s="15"/>
      <c r="I10" s="15"/>
      <c r="J10" s="15"/>
      <c r="K10" s="15"/>
    </row>
    <row r="11" spans="1:11" s="4" customFormat="1" ht="88.2" customHeight="1" thickBot="1" x14ac:dyDescent="0.4">
      <c r="A11" s="48" t="s">
        <v>9</v>
      </c>
      <c r="B11" s="98" t="s">
        <v>102</v>
      </c>
      <c r="C11" s="99" t="s">
        <v>103</v>
      </c>
      <c r="D11" s="99" t="s">
        <v>104</v>
      </c>
      <c r="E11" s="99" t="s">
        <v>105</v>
      </c>
      <c r="F11" s="99" t="s">
        <v>107</v>
      </c>
      <c r="G11" s="51" t="s">
        <v>19</v>
      </c>
      <c r="H11" s="51" t="s">
        <v>20</v>
      </c>
      <c r="I11" s="9"/>
      <c r="J11" s="15"/>
    </row>
    <row r="12" spans="1:11" s="4" customFormat="1" ht="18.600000000000001" thickBot="1" x14ac:dyDescent="0.4">
      <c r="A12" s="49">
        <f>'Список детей НГ'!B12</f>
        <v>0</v>
      </c>
      <c r="B12" s="15"/>
      <c r="C12" s="15"/>
      <c r="D12" s="15"/>
      <c r="E12" s="15"/>
      <c r="F12" s="15"/>
      <c r="G12" s="15" t="e">
        <f>AVERAGE(B12:F12)</f>
        <v>#DIV/0!</v>
      </c>
      <c r="H12" s="26" t="e">
        <f t="shared" ref="H12:H29" si="0">IF(AND(G12&lt;$H$6),$I$6,IF(AND(G12&gt;$G$5,G12&lt;$H$5),$I$5,IF(AND(G12&lt;$H$4,G12&gt;$G$4),$I$4,IF(AND($G$3&gt;G12&gt;$H$3),$I$3,IF(AND($G$2&gt;G12&gt;$H$2),$I$2,)))))</f>
        <v>#DIV/0!</v>
      </c>
      <c r="I12" s="15"/>
      <c r="J12" s="15"/>
    </row>
    <row r="13" spans="1:11" s="4" customFormat="1" ht="18.600000000000001" thickBot="1" x14ac:dyDescent="0.4">
      <c r="A13" s="49">
        <f>'Список детей НГ'!B13</f>
        <v>0</v>
      </c>
      <c r="B13" s="15"/>
      <c r="C13" s="15"/>
      <c r="D13" s="15"/>
      <c r="E13" s="15"/>
      <c r="F13" s="15"/>
      <c r="G13" s="79" t="e">
        <f t="shared" ref="G13:G28" si="1">AVERAGE(B13:F13)</f>
        <v>#DIV/0!</v>
      </c>
      <c r="H13" s="26" t="e">
        <f>IF(AND(G13&lt;$H$6),$I$6,IF(AND(G13&gt;$G$5,G13&lt;$H$5),$I$5,IF(AND(G13&lt;$H$4,G13&gt;$G$4),$I$4,IF(AND($G$3&gt;G13&gt;$H$3),$I$3,IF(AND($G$2&gt;G13&gt;$H$2),$I$2,)))))</f>
        <v>#DIV/0!</v>
      </c>
      <c r="I13" s="15"/>
      <c r="J13" s="15"/>
    </row>
    <row r="14" spans="1:11" s="4" customFormat="1" ht="18.600000000000001" thickBot="1" x14ac:dyDescent="0.4">
      <c r="A14" s="49">
        <f>'Список детей НГ'!B14</f>
        <v>0</v>
      </c>
      <c r="B14" s="15"/>
      <c r="C14" s="15"/>
      <c r="D14" s="15"/>
      <c r="E14" s="15"/>
      <c r="F14" s="15"/>
      <c r="G14" s="79" t="e">
        <f t="shared" si="1"/>
        <v>#DIV/0!</v>
      </c>
      <c r="H14" s="26" t="e">
        <f t="shared" si="0"/>
        <v>#DIV/0!</v>
      </c>
      <c r="I14" s="15"/>
      <c r="J14" s="15"/>
    </row>
    <row r="15" spans="1:11" s="4" customFormat="1" ht="18.600000000000001" thickBot="1" x14ac:dyDescent="0.4">
      <c r="A15" s="49">
        <f>'Список детей НГ'!B15</f>
        <v>0</v>
      </c>
      <c r="B15" s="15"/>
      <c r="C15" s="15"/>
      <c r="D15" s="15"/>
      <c r="E15" s="15"/>
      <c r="F15" s="15"/>
      <c r="G15" s="79" t="e">
        <f t="shared" si="1"/>
        <v>#DIV/0!</v>
      </c>
      <c r="H15" s="26" t="e">
        <f t="shared" si="0"/>
        <v>#DIV/0!</v>
      </c>
      <c r="I15" s="15"/>
      <c r="J15" s="15"/>
    </row>
    <row r="16" spans="1:11" s="4" customFormat="1" ht="18.600000000000001" thickBot="1" x14ac:dyDescent="0.4">
      <c r="A16" s="49">
        <f>'Список детей НГ'!B16</f>
        <v>0</v>
      </c>
      <c r="B16" s="15"/>
      <c r="C16" s="15"/>
      <c r="D16" s="15"/>
      <c r="E16" s="15"/>
      <c r="F16" s="15"/>
      <c r="G16" s="79" t="e">
        <f t="shared" si="1"/>
        <v>#DIV/0!</v>
      </c>
      <c r="H16" s="26" t="e">
        <f t="shared" si="0"/>
        <v>#DIV/0!</v>
      </c>
      <c r="I16" s="15"/>
      <c r="J16" s="15"/>
    </row>
    <row r="17" spans="1:11" s="4" customFormat="1" ht="18.600000000000001" thickBot="1" x14ac:dyDescent="0.4">
      <c r="A17" s="49">
        <f>'Список детей НГ'!B17</f>
        <v>0</v>
      </c>
      <c r="B17" s="15"/>
      <c r="C17" s="15"/>
      <c r="D17" s="15"/>
      <c r="E17" s="15"/>
      <c r="F17" s="15"/>
      <c r="G17" s="79" t="e">
        <f t="shared" si="1"/>
        <v>#DIV/0!</v>
      </c>
      <c r="H17" s="26" t="e">
        <f t="shared" si="0"/>
        <v>#DIV/0!</v>
      </c>
      <c r="I17" s="15"/>
      <c r="J17" s="15"/>
    </row>
    <row r="18" spans="1:11" s="4" customFormat="1" ht="18.600000000000001" thickBot="1" x14ac:dyDescent="0.4">
      <c r="A18" s="49">
        <f>'Список детей НГ'!B18</f>
        <v>0</v>
      </c>
      <c r="B18" s="15"/>
      <c r="C18" s="15"/>
      <c r="D18" s="15"/>
      <c r="E18" s="15"/>
      <c r="F18" s="15"/>
      <c r="G18" s="79" t="e">
        <f t="shared" si="1"/>
        <v>#DIV/0!</v>
      </c>
      <c r="H18" s="26" t="e">
        <f t="shared" si="0"/>
        <v>#DIV/0!</v>
      </c>
      <c r="I18" s="15"/>
      <c r="J18" s="15"/>
    </row>
    <row r="19" spans="1:11" s="4" customFormat="1" ht="18.600000000000001" thickBot="1" x14ac:dyDescent="0.4">
      <c r="A19" s="49">
        <f>'Список детей НГ'!B19</f>
        <v>0</v>
      </c>
      <c r="B19" s="15"/>
      <c r="C19" s="15"/>
      <c r="D19" s="15"/>
      <c r="E19" s="15"/>
      <c r="F19" s="15"/>
      <c r="G19" s="79" t="e">
        <f t="shared" si="1"/>
        <v>#DIV/0!</v>
      </c>
      <c r="H19" s="26" t="e">
        <f t="shared" si="0"/>
        <v>#DIV/0!</v>
      </c>
      <c r="I19" s="15"/>
      <c r="J19" s="15"/>
    </row>
    <row r="20" spans="1:11" s="4" customFormat="1" ht="18.600000000000001" thickBot="1" x14ac:dyDescent="0.4">
      <c r="A20" s="49">
        <f>'Список детей НГ'!B20</f>
        <v>0</v>
      </c>
      <c r="B20" s="15"/>
      <c r="C20" s="15"/>
      <c r="D20" s="15"/>
      <c r="E20" s="15"/>
      <c r="F20" s="15"/>
      <c r="G20" s="79" t="e">
        <f t="shared" si="1"/>
        <v>#DIV/0!</v>
      </c>
      <c r="H20" s="26" t="e">
        <f t="shared" si="0"/>
        <v>#DIV/0!</v>
      </c>
      <c r="I20" s="15"/>
      <c r="J20" s="15"/>
    </row>
    <row r="21" spans="1:11" s="4" customFormat="1" ht="18.600000000000001" thickBot="1" x14ac:dyDescent="0.4">
      <c r="A21" s="49">
        <f>'Список детей НГ'!B21</f>
        <v>0</v>
      </c>
      <c r="B21" s="15"/>
      <c r="C21" s="15"/>
      <c r="D21" s="15"/>
      <c r="E21" s="15"/>
      <c r="F21" s="15"/>
      <c r="G21" s="79" t="e">
        <f t="shared" si="1"/>
        <v>#DIV/0!</v>
      </c>
      <c r="H21" s="26" t="e">
        <f t="shared" si="0"/>
        <v>#DIV/0!</v>
      </c>
      <c r="I21" s="15"/>
      <c r="J21" s="15"/>
    </row>
    <row r="22" spans="1:11" s="4" customFormat="1" ht="18.600000000000001" thickBot="1" x14ac:dyDescent="0.4">
      <c r="A22" s="49">
        <f>'Список детей НГ'!B22</f>
        <v>0</v>
      </c>
      <c r="B22" s="15"/>
      <c r="C22" s="15"/>
      <c r="D22" s="15"/>
      <c r="E22" s="15"/>
      <c r="F22" s="15"/>
      <c r="G22" s="79" t="e">
        <f t="shared" si="1"/>
        <v>#DIV/0!</v>
      </c>
      <c r="H22" s="26" t="e">
        <f t="shared" si="0"/>
        <v>#DIV/0!</v>
      </c>
      <c r="I22" s="15"/>
      <c r="J22" s="15"/>
    </row>
    <row r="23" spans="1:11" s="4" customFormat="1" ht="18.600000000000001" thickBot="1" x14ac:dyDescent="0.4">
      <c r="A23" s="49">
        <f>'Список детей НГ'!B23</f>
        <v>0</v>
      </c>
      <c r="B23" s="15"/>
      <c r="C23" s="15"/>
      <c r="D23" s="15"/>
      <c r="E23" s="15"/>
      <c r="F23" s="15"/>
      <c r="G23" s="79" t="e">
        <f t="shared" si="1"/>
        <v>#DIV/0!</v>
      </c>
      <c r="H23" s="26" t="e">
        <f t="shared" si="0"/>
        <v>#DIV/0!</v>
      </c>
      <c r="I23" s="15"/>
      <c r="J23" s="15"/>
    </row>
    <row r="24" spans="1:11" s="4" customFormat="1" ht="18.600000000000001" thickBot="1" x14ac:dyDescent="0.4">
      <c r="A24" s="49">
        <f>'Список детей НГ'!B24</f>
        <v>0</v>
      </c>
      <c r="B24" s="15"/>
      <c r="C24" s="15"/>
      <c r="D24" s="15"/>
      <c r="E24" s="15"/>
      <c r="F24" s="15"/>
      <c r="G24" s="79" t="e">
        <f t="shared" si="1"/>
        <v>#DIV/0!</v>
      </c>
      <c r="H24" s="26" t="e">
        <f t="shared" si="0"/>
        <v>#DIV/0!</v>
      </c>
      <c r="I24" s="15"/>
      <c r="J24" s="15"/>
    </row>
    <row r="25" spans="1:11" s="4" customFormat="1" ht="18.600000000000001" thickBot="1" x14ac:dyDescent="0.4">
      <c r="A25" s="49">
        <f>'Список детей НГ'!B25</f>
        <v>0</v>
      </c>
      <c r="B25" s="15"/>
      <c r="C25" s="15"/>
      <c r="D25" s="15"/>
      <c r="E25" s="15"/>
      <c r="F25" s="15"/>
      <c r="G25" s="79" t="e">
        <f t="shared" si="1"/>
        <v>#DIV/0!</v>
      </c>
      <c r="H25" s="26" t="e">
        <f t="shared" si="0"/>
        <v>#DIV/0!</v>
      </c>
      <c r="I25" s="15"/>
      <c r="J25" s="15"/>
    </row>
    <row r="26" spans="1:11" s="4" customFormat="1" ht="18.600000000000001" thickBot="1" x14ac:dyDescent="0.4">
      <c r="A26" s="49">
        <f>'Список детей НГ'!B26</f>
        <v>0</v>
      </c>
      <c r="B26" s="15"/>
      <c r="C26" s="15"/>
      <c r="D26" s="15"/>
      <c r="E26" s="15"/>
      <c r="F26" s="15"/>
      <c r="G26" s="79" t="e">
        <f t="shared" si="1"/>
        <v>#DIV/0!</v>
      </c>
      <c r="H26" s="26" t="e">
        <f t="shared" si="0"/>
        <v>#DIV/0!</v>
      </c>
      <c r="I26" s="15"/>
      <c r="J26" s="15"/>
    </row>
    <row r="27" spans="1:11" s="4" customFormat="1" ht="18.600000000000001" thickBot="1" x14ac:dyDescent="0.4">
      <c r="A27" s="49">
        <f>'Список детей НГ'!B27</f>
        <v>0</v>
      </c>
      <c r="B27" s="15"/>
      <c r="C27" s="15"/>
      <c r="D27" s="15"/>
      <c r="E27" s="15"/>
      <c r="F27" s="15"/>
      <c r="G27" s="79" t="e">
        <f t="shared" si="1"/>
        <v>#DIV/0!</v>
      </c>
      <c r="H27" s="26" t="e">
        <f t="shared" si="0"/>
        <v>#DIV/0!</v>
      </c>
      <c r="I27" s="15"/>
      <c r="J27" s="15"/>
    </row>
    <row r="28" spans="1:11" s="4" customFormat="1" ht="18.600000000000001" thickBot="1" x14ac:dyDescent="0.4">
      <c r="A28" s="49">
        <f>'Список детей НГ'!B28</f>
        <v>0</v>
      </c>
      <c r="B28" s="15"/>
      <c r="C28" s="15"/>
      <c r="D28" s="15"/>
      <c r="E28" s="15"/>
      <c r="F28" s="15"/>
      <c r="G28" s="79" t="e">
        <f t="shared" si="1"/>
        <v>#DIV/0!</v>
      </c>
      <c r="H28" s="26" t="e">
        <f t="shared" si="0"/>
        <v>#DIV/0!</v>
      </c>
      <c r="I28" s="15"/>
      <c r="J28" s="15"/>
    </row>
    <row r="29" spans="1:11" ht="18.600000000000001" thickBot="1" x14ac:dyDescent="0.4">
      <c r="A29" s="52">
        <f>'Список детей НГ'!B29</f>
        <v>0</v>
      </c>
      <c r="B29" s="26">
        <f>SUM(B12:B28)/$C$3</f>
        <v>0</v>
      </c>
      <c r="C29" s="26">
        <f>SUM(C12:C28)/$C$3</f>
        <v>0</v>
      </c>
      <c r="D29" s="26">
        <f>SUM(D12:D28)/$C$3</f>
        <v>0</v>
      </c>
      <c r="E29" s="26">
        <f>SUM(E12:E28)/$C$3</f>
        <v>0</v>
      </c>
      <c r="F29" s="26">
        <f>SUM(F12:F28)/$C$3</f>
        <v>0</v>
      </c>
      <c r="G29" s="26" t="e">
        <f t="shared" ref="G29" si="2">SUM($B29:$F29)/$F$3</f>
        <v>#DIV/0!</v>
      </c>
      <c r="H29" s="26" t="e">
        <f t="shared" si="0"/>
        <v>#DIV/0!</v>
      </c>
      <c r="I29" s="15"/>
      <c r="J29" s="15"/>
    </row>
    <row r="30" spans="1:11" ht="18" x14ac:dyDescent="0.3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81" spans="1:6" ht="18" x14ac:dyDescent="0.35">
      <c r="B81" s="21" t="s">
        <v>39</v>
      </c>
      <c r="C81" s="21"/>
      <c r="D81" s="21"/>
      <c r="E81" s="21"/>
      <c r="F81" s="21"/>
    </row>
    <row r="82" spans="1:6" ht="18" x14ac:dyDescent="0.35">
      <c r="B82" s="21"/>
      <c r="C82" s="21"/>
      <c r="D82" s="21"/>
      <c r="E82" s="21"/>
      <c r="F82" s="21"/>
    </row>
    <row r="83" spans="1:6" ht="18" x14ac:dyDescent="0.35">
      <c r="B83" s="21" t="s">
        <v>44</v>
      </c>
      <c r="C83" s="21" t="s">
        <v>50</v>
      </c>
      <c r="D83" s="21"/>
      <c r="E83" s="21"/>
      <c r="F83" s="21"/>
    </row>
    <row r="84" spans="1:6" ht="18" x14ac:dyDescent="0.35">
      <c r="B84" s="21" t="s">
        <v>44</v>
      </c>
      <c r="C84" s="21" t="s">
        <v>51</v>
      </c>
      <c r="D84" s="21"/>
      <c r="E84" s="21"/>
      <c r="F84" s="22"/>
    </row>
    <row r="85" spans="1:6" ht="18" x14ac:dyDescent="0.35">
      <c r="A85" s="21"/>
      <c r="B85" s="21" t="s">
        <v>44</v>
      </c>
      <c r="C85" s="23" t="s">
        <v>52</v>
      </c>
      <c r="D85" s="21"/>
      <c r="E85" s="21"/>
      <c r="F85" s="21"/>
    </row>
    <row r="86" spans="1:6" ht="18" x14ac:dyDescent="0.35">
      <c r="A86" s="21"/>
      <c r="B86" s="21" t="s">
        <v>44</v>
      </c>
      <c r="C86" s="125" t="s">
        <v>53</v>
      </c>
      <c r="D86" s="125"/>
      <c r="E86" s="125"/>
      <c r="F86" s="21"/>
    </row>
    <row r="87" spans="1:6" ht="18" x14ac:dyDescent="0.35">
      <c r="A87" s="21"/>
      <c r="B87" s="21"/>
      <c r="C87" s="21" t="s">
        <v>45</v>
      </c>
      <c r="D87" s="21"/>
      <c r="E87" s="21"/>
      <c r="F87" s="21"/>
    </row>
    <row r="88" spans="1:6" ht="18" x14ac:dyDescent="0.35">
      <c r="A88" s="21"/>
      <c r="B88" s="21" t="s">
        <v>40</v>
      </c>
      <c r="C88" s="21"/>
      <c r="D88" s="21"/>
      <c r="E88" s="21"/>
      <c r="F88" s="21"/>
    </row>
    <row r="89" spans="1:6" ht="18" x14ac:dyDescent="0.35">
      <c r="A89" s="21"/>
      <c r="B89" s="21"/>
      <c r="C89" s="21"/>
      <c r="D89" s="21"/>
      <c r="E89" s="21"/>
      <c r="F89" s="21"/>
    </row>
    <row r="90" spans="1:6" ht="18" x14ac:dyDescent="0.35">
      <c r="A90" s="21"/>
      <c r="B90" s="21"/>
      <c r="C90" s="21"/>
      <c r="D90" s="21"/>
      <c r="E90" s="21"/>
      <c r="F90" s="21"/>
    </row>
    <row r="91" spans="1:6" ht="18" x14ac:dyDescent="0.35">
      <c r="A91" s="21"/>
      <c r="B91" s="21"/>
      <c r="C91" s="21"/>
      <c r="D91" s="21"/>
      <c r="E91" s="21"/>
      <c r="F91" s="21"/>
    </row>
    <row r="92" spans="1:6" ht="18" x14ac:dyDescent="0.35">
      <c r="A92" s="21"/>
      <c r="B92" s="21"/>
      <c r="C92" s="21"/>
      <c r="D92" s="21"/>
      <c r="E92" s="21"/>
      <c r="F92" s="21"/>
    </row>
    <row r="93" spans="1:6" ht="18" x14ac:dyDescent="0.35">
      <c r="A93" s="21"/>
      <c r="B93" s="21" t="s">
        <v>41</v>
      </c>
      <c r="C93" s="21"/>
      <c r="D93" s="21"/>
      <c r="E93" s="21"/>
      <c r="F93" s="21"/>
    </row>
    <row r="94" spans="1:6" ht="18" x14ac:dyDescent="0.35">
      <c r="A94" s="21"/>
      <c r="B94" s="21"/>
      <c r="C94" s="21"/>
      <c r="D94" s="21"/>
      <c r="E94" s="21"/>
      <c r="F94" s="21"/>
    </row>
    <row r="95" spans="1:6" ht="18" x14ac:dyDescent="0.35">
      <c r="A95" s="21"/>
      <c r="B95" s="21"/>
      <c r="C95" s="21"/>
      <c r="D95" s="21"/>
      <c r="E95" s="21"/>
      <c r="F95" s="21"/>
    </row>
    <row r="96" spans="1:6" ht="18" x14ac:dyDescent="0.35">
      <c r="A96" s="21"/>
      <c r="B96" s="21"/>
      <c r="C96" s="21"/>
      <c r="D96" s="21"/>
      <c r="E96" s="21"/>
      <c r="F96" s="21"/>
    </row>
    <row r="97" spans="1:6" ht="18" x14ac:dyDescent="0.35">
      <c r="A97" s="21"/>
      <c r="B97" s="21" t="s">
        <v>42</v>
      </c>
      <c r="C97" s="21"/>
      <c r="D97" s="21"/>
      <c r="E97" s="21"/>
      <c r="F97" s="21"/>
    </row>
    <row r="98" spans="1:6" ht="18" x14ac:dyDescent="0.35">
      <c r="A98" s="21"/>
      <c r="B98" s="21" t="s">
        <v>43</v>
      </c>
      <c r="C98" s="21"/>
      <c r="D98" s="21"/>
      <c r="E98" s="21"/>
      <c r="F98" s="21"/>
    </row>
  </sheetData>
  <mergeCells count="2">
    <mergeCell ref="C86:E86"/>
    <mergeCell ref="A1:E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98"/>
  <sheetViews>
    <sheetView topLeftCell="A10" zoomScale="60" zoomScaleNormal="60" workbookViewId="0">
      <selection activeCell="F12" sqref="B12:F28"/>
    </sheetView>
  </sheetViews>
  <sheetFormatPr defaultRowHeight="14.4" x14ac:dyDescent="0.3"/>
  <cols>
    <col min="1" max="1" width="25.21875" customWidth="1"/>
    <col min="2" max="2" width="40.6640625" customWidth="1"/>
    <col min="3" max="3" width="46.21875" customWidth="1"/>
    <col min="4" max="4" width="45.5546875" customWidth="1"/>
    <col min="5" max="5" width="46.77734375" customWidth="1"/>
    <col min="6" max="6" width="40.5546875" customWidth="1"/>
    <col min="7" max="7" width="23.77734375" customWidth="1"/>
    <col min="8" max="8" width="24.5546875" bestFit="1" customWidth="1"/>
    <col min="9" max="9" width="20.109375" bestFit="1" customWidth="1"/>
  </cols>
  <sheetData>
    <row r="1" spans="1:9" s="79" customFormat="1" ht="18.600000000000001" thickBot="1" x14ac:dyDescent="0.4">
      <c r="A1" s="135"/>
      <c r="B1" s="135"/>
      <c r="C1" s="135"/>
      <c r="D1" s="135"/>
      <c r="E1" s="135"/>
    </row>
    <row r="2" spans="1:9" s="79" customFormat="1" ht="18.600000000000001" thickBot="1" x14ac:dyDescent="0.4">
      <c r="B2" s="5"/>
      <c r="C2" s="5"/>
      <c r="D2" s="5"/>
      <c r="E2" s="5"/>
      <c r="G2" s="6">
        <v>4.5999999999999996</v>
      </c>
      <c r="H2" s="6">
        <v>5</v>
      </c>
      <c r="I2" s="79" t="s">
        <v>10</v>
      </c>
    </row>
    <row r="3" spans="1:9" s="79" customFormat="1" ht="18.600000000000001" customHeight="1" thickBot="1" x14ac:dyDescent="0.4">
      <c r="A3" s="95" t="str">
        <f>'Список детей НГ'!A3</f>
        <v>Наименование группы:</v>
      </c>
      <c r="B3" s="97"/>
      <c r="C3" s="7">
        <f>'Список детей СГ '!C4</f>
        <v>25</v>
      </c>
      <c r="D3" s="5"/>
      <c r="E3" s="5"/>
      <c r="G3" s="6">
        <v>3.6</v>
      </c>
      <c r="H3" s="6">
        <v>4.5</v>
      </c>
      <c r="I3" s="79" t="s">
        <v>22</v>
      </c>
    </row>
    <row r="4" spans="1:9" s="79" customFormat="1" ht="18.600000000000001" customHeight="1" thickBot="1" x14ac:dyDescent="0.4">
      <c r="A4" s="95" t="str">
        <f>'Список детей НГ'!A4</f>
        <v>Кол-во детей в группе:</v>
      </c>
      <c r="B4" s="97"/>
      <c r="C4" s="7" t="str">
        <f>'Список детей СГ '!C5</f>
        <v>ФИО</v>
      </c>
      <c r="D4" s="5"/>
      <c r="E4" s="5"/>
      <c r="G4" s="6">
        <v>2.6</v>
      </c>
      <c r="H4" s="6">
        <v>3.5</v>
      </c>
      <c r="I4" s="79" t="s">
        <v>11</v>
      </c>
    </row>
    <row r="5" spans="1:9" s="79" customFormat="1" ht="18.600000000000001" customHeight="1" thickBot="1" x14ac:dyDescent="0.4">
      <c r="A5" s="95" t="str">
        <f>'Список детей НГ'!A5</f>
        <v>Воспитатели:</v>
      </c>
      <c r="B5" s="97"/>
      <c r="C5" s="7" t="str">
        <f>'Список детей СГ '!C6</f>
        <v>ФИО</v>
      </c>
      <c r="D5" s="5"/>
      <c r="E5" s="5"/>
      <c r="G5" s="6">
        <v>1.6</v>
      </c>
      <c r="H5" s="6">
        <v>2.5</v>
      </c>
      <c r="I5" s="79" t="s">
        <v>121</v>
      </c>
    </row>
    <row r="6" spans="1:9" s="79" customFormat="1" ht="18.600000000000001" customHeight="1" thickBot="1" x14ac:dyDescent="0.4">
      <c r="A6" s="95" t="str">
        <f>'Список детей НГ'!A6</f>
        <v>Педагог-психолог:</v>
      </c>
      <c r="B6" s="97"/>
      <c r="C6" s="7" t="str">
        <f>'Список детей СГ '!C7</f>
        <v>ФИО</v>
      </c>
      <c r="D6" s="5"/>
      <c r="E6" s="5"/>
      <c r="G6" s="6"/>
      <c r="H6" s="6">
        <v>1.5</v>
      </c>
      <c r="I6" s="79" t="s">
        <v>12</v>
      </c>
    </row>
    <row r="7" spans="1:9" s="79" customFormat="1" ht="18.600000000000001" customHeight="1" thickBot="1" x14ac:dyDescent="0.4">
      <c r="A7" s="95" t="str">
        <f>'Список детей НГ'!A7</f>
        <v>Учитель - логопед</v>
      </c>
      <c r="B7" s="97"/>
      <c r="C7" s="7" t="str">
        <f>'Список детей СГ '!C8</f>
        <v>ФИО</v>
      </c>
      <c r="D7" s="5"/>
      <c r="E7" s="5"/>
    </row>
    <row r="8" spans="1:9" s="79" customFormat="1" ht="18.600000000000001" customHeight="1" thickBot="1" x14ac:dyDescent="0.4">
      <c r="A8" s="95" t="str">
        <f>'Список детей НГ'!A8</f>
        <v>Музыкалный руководитель</v>
      </c>
      <c r="B8" s="97"/>
      <c r="C8" s="7" t="str">
        <f>'Список детей СГ '!C9</f>
        <v>ФИО</v>
      </c>
      <c r="D8" s="5"/>
      <c r="E8" s="5"/>
    </row>
    <row r="9" spans="1:9" s="79" customFormat="1" ht="18.600000000000001" customHeight="1" thickBot="1" x14ac:dyDescent="0.4">
      <c r="A9" s="95" t="str">
        <f>'Список детей НГ'!A9</f>
        <v>Инструктор по физической культуре</v>
      </c>
      <c r="B9" s="97"/>
      <c r="C9" s="7" t="str">
        <f>'Список детей СГ '!C10</f>
        <v>ФИО</v>
      </c>
      <c r="D9" s="5"/>
      <c r="E9" s="5"/>
    </row>
    <row r="10" spans="1:9" s="79" customFormat="1" ht="18.600000000000001" thickBot="1" x14ac:dyDescent="0.4">
      <c r="A10" s="95" t="str">
        <f>'Список детей НГ'!A10</f>
        <v>Тьютор</v>
      </c>
      <c r="B10" s="5"/>
      <c r="C10" s="5"/>
      <c r="D10" s="5"/>
      <c r="E10" s="5"/>
    </row>
    <row r="11" spans="1:9" s="79" customFormat="1" ht="88.2" customHeight="1" thickBot="1" x14ac:dyDescent="0.4">
      <c r="A11" s="48" t="s">
        <v>9</v>
      </c>
      <c r="B11" s="98" t="s">
        <v>102</v>
      </c>
      <c r="C11" s="99" t="s">
        <v>103</v>
      </c>
      <c r="D11" s="99" t="s">
        <v>104</v>
      </c>
      <c r="E11" s="99" t="s">
        <v>105</v>
      </c>
      <c r="F11" s="99" t="s">
        <v>107</v>
      </c>
      <c r="G11" s="51" t="s">
        <v>19</v>
      </c>
      <c r="H11" s="51" t="s">
        <v>20</v>
      </c>
      <c r="I11" s="9"/>
    </row>
    <row r="12" spans="1:9" s="79" customFormat="1" ht="18.600000000000001" thickBot="1" x14ac:dyDescent="0.4">
      <c r="A12" s="49">
        <f>'Список детей СГ '!B12</f>
        <v>0</v>
      </c>
      <c r="G12" s="79" t="e">
        <f>AVERAGE(B12:F12)</f>
        <v>#DIV/0!</v>
      </c>
      <c r="H12" s="80" t="e">
        <f>IF(AND(G12&lt;$H$6),$I$6,IF(AND(G12&gt;$G$5,G12&lt;$H$5),$I$5,IF(AND(G12&lt;$H$4,G12&gt;$G$4),$I$4,IF(AND($G$3&lt;G12&gt;$H$3),$I$3,IF(AND($G$2&gt;G12&gt;$H$2),$I$2,)))))</f>
        <v>#DIV/0!</v>
      </c>
    </row>
    <row r="13" spans="1:9" s="79" customFormat="1" ht="18.600000000000001" thickBot="1" x14ac:dyDescent="0.4">
      <c r="A13" s="49">
        <f>'Список детей СГ '!B13</f>
        <v>0</v>
      </c>
      <c r="G13" s="83" t="e">
        <f t="shared" ref="G13:G29" si="0">AVERAGE(B13:F13)</f>
        <v>#DIV/0!</v>
      </c>
      <c r="H13" s="85" t="e">
        <f t="shared" ref="H13:H29" si="1">IF(AND(G13&lt;$H$6),$I$6,IF(AND(G13&gt;$G$5,G13&lt;$H$5),$I$5,IF(AND(G13&lt;$H$4,G13&gt;$G$4),$I$4,IF(AND($G$3&lt;G13&gt;$H$3),$I$3,IF(AND($G$2&gt;G13&gt;$H$2),$I$2,)))))</f>
        <v>#DIV/0!</v>
      </c>
    </row>
    <row r="14" spans="1:9" s="79" customFormat="1" ht="18.600000000000001" thickBot="1" x14ac:dyDescent="0.4">
      <c r="A14" s="49">
        <f>'Список детей СГ '!B14</f>
        <v>0</v>
      </c>
      <c r="G14" s="83" t="e">
        <f t="shared" si="0"/>
        <v>#DIV/0!</v>
      </c>
      <c r="H14" s="85" t="e">
        <f t="shared" si="1"/>
        <v>#DIV/0!</v>
      </c>
    </row>
    <row r="15" spans="1:9" s="79" customFormat="1" ht="18.600000000000001" thickBot="1" x14ac:dyDescent="0.4">
      <c r="A15" s="49">
        <f>'Список детей СГ '!B15</f>
        <v>0</v>
      </c>
      <c r="G15" s="83" t="e">
        <f t="shared" si="0"/>
        <v>#DIV/0!</v>
      </c>
      <c r="H15" s="85" t="e">
        <f t="shared" si="1"/>
        <v>#DIV/0!</v>
      </c>
    </row>
    <row r="16" spans="1:9" s="79" customFormat="1" ht="18.600000000000001" thickBot="1" x14ac:dyDescent="0.4">
      <c r="A16" s="49">
        <f>'Список детей СГ '!B16</f>
        <v>0</v>
      </c>
      <c r="G16" s="83" t="e">
        <f t="shared" si="0"/>
        <v>#DIV/0!</v>
      </c>
      <c r="H16" s="85" t="e">
        <f t="shared" si="1"/>
        <v>#DIV/0!</v>
      </c>
    </row>
    <row r="17" spans="1:8" s="79" customFormat="1" ht="18.600000000000001" thickBot="1" x14ac:dyDescent="0.4">
      <c r="A17" s="49">
        <f>'Список детей СГ '!B17</f>
        <v>0</v>
      </c>
      <c r="G17" s="83" t="e">
        <f t="shared" si="0"/>
        <v>#DIV/0!</v>
      </c>
      <c r="H17" s="85" t="e">
        <f t="shared" si="1"/>
        <v>#DIV/0!</v>
      </c>
    </row>
    <row r="18" spans="1:8" s="79" customFormat="1" ht="18.600000000000001" thickBot="1" x14ac:dyDescent="0.4">
      <c r="A18" s="49">
        <f>'Список детей СГ '!B18</f>
        <v>0</v>
      </c>
      <c r="G18" s="83" t="e">
        <f t="shared" si="0"/>
        <v>#DIV/0!</v>
      </c>
      <c r="H18" s="85" t="e">
        <f t="shared" si="1"/>
        <v>#DIV/0!</v>
      </c>
    </row>
    <row r="19" spans="1:8" s="79" customFormat="1" ht="18.600000000000001" thickBot="1" x14ac:dyDescent="0.4">
      <c r="A19" s="49">
        <f>'Список детей СГ '!B19</f>
        <v>0</v>
      </c>
      <c r="G19" s="83" t="e">
        <f t="shared" si="0"/>
        <v>#DIV/0!</v>
      </c>
      <c r="H19" s="85" t="e">
        <f t="shared" si="1"/>
        <v>#DIV/0!</v>
      </c>
    </row>
    <row r="20" spans="1:8" s="79" customFormat="1" ht="18.600000000000001" thickBot="1" x14ac:dyDescent="0.4">
      <c r="A20" s="49">
        <f>'Список детей СГ '!B20</f>
        <v>0</v>
      </c>
      <c r="G20" s="83" t="e">
        <f t="shared" si="0"/>
        <v>#DIV/0!</v>
      </c>
      <c r="H20" s="85" t="e">
        <f t="shared" si="1"/>
        <v>#DIV/0!</v>
      </c>
    </row>
    <row r="21" spans="1:8" s="79" customFormat="1" ht="18.600000000000001" thickBot="1" x14ac:dyDescent="0.4">
      <c r="A21" s="49">
        <f>'Список детей СГ '!B21</f>
        <v>0</v>
      </c>
      <c r="G21" s="83" t="e">
        <f t="shared" si="0"/>
        <v>#DIV/0!</v>
      </c>
      <c r="H21" s="85" t="e">
        <f t="shared" si="1"/>
        <v>#DIV/0!</v>
      </c>
    </row>
    <row r="22" spans="1:8" s="79" customFormat="1" ht="18.600000000000001" thickBot="1" x14ac:dyDescent="0.4">
      <c r="A22" s="49">
        <f>'Список детей СГ '!B22</f>
        <v>0</v>
      </c>
      <c r="G22" s="83" t="e">
        <f t="shared" si="0"/>
        <v>#DIV/0!</v>
      </c>
      <c r="H22" s="85" t="e">
        <f t="shared" si="1"/>
        <v>#DIV/0!</v>
      </c>
    </row>
    <row r="23" spans="1:8" s="79" customFormat="1" ht="18.600000000000001" thickBot="1" x14ac:dyDescent="0.4">
      <c r="A23" s="49">
        <f>'Список детей СГ '!B23</f>
        <v>0</v>
      </c>
      <c r="G23" s="83" t="e">
        <f t="shared" si="0"/>
        <v>#DIV/0!</v>
      </c>
      <c r="H23" s="85" t="e">
        <f t="shared" si="1"/>
        <v>#DIV/0!</v>
      </c>
    </row>
    <row r="24" spans="1:8" s="79" customFormat="1" ht="18.600000000000001" thickBot="1" x14ac:dyDescent="0.4">
      <c r="A24" s="49">
        <f>'Список детей СГ '!B24</f>
        <v>0</v>
      </c>
      <c r="G24" s="83" t="e">
        <f t="shared" si="0"/>
        <v>#DIV/0!</v>
      </c>
      <c r="H24" s="85" t="e">
        <f t="shared" si="1"/>
        <v>#DIV/0!</v>
      </c>
    </row>
    <row r="25" spans="1:8" s="79" customFormat="1" ht="18.600000000000001" thickBot="1" x14ac:dyDescent="0.4">
      <c r="A25" s="49">
        <f>'Список детей СГ '!B25</f>
        <v>0</v>
      </c>
      <c r="G25" s="83" t="e">
        <f t="shared" si="0"/>
        <v>#DIV/0!</v>
      </c>
      <c r="H25" s="85" t="e">
        <f t="shared" si="1"/>
        <v>#DIV/0!</v>
      </c>
    </row>
    <row r="26" spans="1:8" s="79" customFormat="1" ht="18.600000000000001" thickBot="1" x14ac:dyDescent="0.4">
      <c r="A26" s="49">
        <f>'Список детей СГ '!B26</f>
        <v>0</v>
      </c>
      <c r="G26" s="83" t="e">
        <f t="shared" si="0"/>
        <v>#DIV/0!</v>
      </c>
      <c r="H26" s="85" t="e">
        <f t="shared" si="1"/>
        <v>#DIV/0!</v>
      </c>
    </row>
    <row r="27" spans="1:8" s="79" customFormat="1" ht="18.600000000000001" thickBot="1" x14ac:dyDescent="0.4">
      <c r="A27" s="49">
        <f>'Список детей СГ '!B27</f>
        <v>0</v>
      </c>
      <c r="G27" s="83" t="e">
        <f t="shared" si="0"/>
        <v>#DIV/0!</v>
      </c>
      <c r="H27" s="85" t="e">
        <f t="shared" si="1"/>
        <v>#DIV/0!</v>
      </c>
    </row>
    <row r="28" spans="1:8" s="79" customFormat="1" ht="18.600000000000001" thickBot="1" x14ac:dyDescent="0.4">
      <c r="A28" s="49">
        <f>'Список детей СГ '!B28</f>
        <v>0</v>
      </c>
      <c r="G28" s="83" t="e">
        <f t="shared" si="0"/>
        <v>#DIV/0!</v>
      </c>
      <c r="H28" s="85" t="e">
        <f t="shared" si="1"/>
        <v>#DIV/0!</v>
      </c>
    </row>
    <row r="29" spans="1:8" s="79" customFormat="1" ht="18.600000000000001" thickBot="1" x14ac:dyDescent="0.4">
      <c r="A29" s="52">
        <f>'Список детей СГ '!B29</f>
        <v>0</v>
      </c>
      <c r="B29" s="80">
        <f>SUM(B12:B28)/$C$3</f>
        <v>0</v>
      </c>
      <c r="C29" s="80">
        <f>SUM(C12:C28)/$C$3</f>
        <v>0</v>
      </c>
      <c r="D29" s="80">
        <f>SUM(D12:D28)/$C$3</f>
        <v>0</v>
      </c>
      <c r="E29" s="80">
        <f>SUM(E12:E28)/$C$3</f>
        <v>0</v>
      </c>
      <c r="F29" s="80">
        <f>SUM(F12:F28)/$C$3</f>
        <v>0</v>
      </c>
      <c r="G29" s="83">
        <f t="shared" si="0"/>
        <v>0</v>
      </c>
      <c r="H29" s="85" t="str">
        <f t="shared" si="1"/>
        <v>низкий</v>
      </c>
    </row>
    <row r="30" spans="1:8" s="79" customFormat="1" ht="18" x14ac:dyDescent="0.35"/>
    <row r="31" spans="1:8" s="79" customFormat="1" ht="18" x14ac:dyDescent="0.35">
      <c r="A31"/>
      <c r="B31"/>
      <c r="C31"/>
      <c r="D31"/>
      <c r="E31"/>
      <c r="F31"/>
      <c r="G31"/>
      <c r="H31"/>
    </row>
    <row r="32" spans="1:8" s="79" customFormat="1" ht="18.600000000000001" thickBot="1" x14ac:dyDescent="0.4">
      <c r="A32"/>
      <c r="B32"/>
      <c r="C32"/>
      <c r="D32"/>
      <c r="E32"/>
      <c r="F32"/>
      <c r="G32"/>
      <c r="H32"/>
    </row>
    <row r="33" spans="1:11" s="79" customFormat="1" ht="36.6" thickBot="1" x14ac:dyDescent="0.4">
      <c r="A33" s="87" t="s">
        <v>102</v>
      </c>
      <c r="B33"/>
      <c r="C33"/>
      <c r="D33"/>
      <c r="E33"/>
      <c r="F33"/>
      <c r="G33"/>
      <c r="H33"/>
    </row>
    <row r="34" spans="1:11" s="79" customFormat="1" ht="126.6" thickBot="1" x14ac:dyDescent="0.4">
      <c r="A34" s="88" t="s">
        <v>103</v>
      </c>
      <c r="B34"/>
      <c r="C34"/>
      <c r="D34"/>
      <c r="E34"/>
      <c r="F34"/>
      <c r="G34"/>
      <c r="H34"/>
    </row>
    <row r="35" spans="1:11" s="79" customFormat="1" ht="54.6" thickBot="1" x14ac:dyDescent="0.4">
      <c r="A35" s="88" t="s">
        <v>104</v>
      </c>
      <c r="B35"/>
      <c r="C35"/>
      <c r="D35"/>
      <c r="E35"/>
      <c r="F35"/>
      <c r="G35"/>
      <c r="H35"/>
    </row>
    <row r="36" spans="1:11" s="79" customFormat="1" ht="90.6" thickBot="1" x14ac:dyDescent="0.4">
      <c r="A36" s="88" t="s">
        <v>105</v>
      </c>
      <c r="B36"/>
      <c r="C36"/>
      <c r="D36"/>
      <c r="E36"/>
      <c r="F36"/>
      <c r="G36"/>
      <c r="H36"/>
    </row>
    <row r="37" spans="1:11" ht="126.6" thickBot="1" x14ac:dyDescent="0.4">
      <c r="A37" s="88" t="s">
        <v>106</v>
      </c>
      <c r="I37" s="79"/>
      <c r="J37" s="79"/>
    </row>
    <row r="38" spans="1:11" ht="18" x14ac:dyDescent="0.35">
      <c r="I38" s="79"/>
      <c r="J38" s="79"/>
      <c r="K38" s="79"/>
    </row>
    <row r="81" spans="1:6" ht="18" x14ac:dyDescent="0.35">
      <c r="A81" s="81"/>
      <c r="B81" s="81" t="s">
        <v>39</v>
      </c>
      <c r="C81" s="81"/>
      <c r="D81" s="81"/>
      <c r="E81" s="81"/>
      <c r="F81" s="81"/>
    </row>
    <row r="82" spans="1:6" ht="18" x14ac:dyDescent="0.35">
      <c r="A82" s="81"/>
      <c r="B82" s="81"/>
      <c r="C82" s="81"/>
      <c r="D82" s="81"/>
      <c r="E82" s="81"/>
      <c r="F82" s="81"/>
    </row>
    <row r="83" spans="1:6" ht="18" x14ac:dyDescent="0.35">
      <c r="A83" s="22"/>
      <c r="B83" s="81" t="s">
        <v>44</v>
      </c>
      <c r="C83" s="81" t="s">
        <v>50</v>
      </c>
      <c r="D83" s="81"/>
      <c r="E83" s="81"/>
      <c r="F83" s="81"/>
    </row>
    <row r="84" spans="1:6" ht="18" x14ac:dyDescent="0.35">
      <c r="A84" s="22"/>
      <c r="B84" s="81" t="s">
        <v>44</v>
      </c>
      <c r="C84" s="81" t="s">
        <v>51</v>
      </c>
      <c r="D84" s="81"/>
      <c r="E84" s="81"/>
      <c r="F84" s="22"/>
    </row>
    <row r="85" spans="1:6" ht="18" x14ac:dyDescent="0.35">
      <c r="A85" s="81"/>
      <c r="B85" s="81" t="s">
        <v>44</v>
      </c>
      <c r="C85" s="23" t="s">
        <v>52</v>
      </c>
      <c r="D85" s="81"/>
      <c r="E85" s="81"/>
      <c r="F85" s="81"/>
    </row>
    <row r="86" spans="1:6" ht="18" x14ac:dyDescent="0.35">
      <c r="A86" s="81"/>
      <c r="B86" s="81" t="s">
        <v>44</v>
      </c>
      <c r="C86" s="125" t="s">
        <v>53</v>
      </c>
      <c r="D86" s="125"/>
      <c r="E86" s="125"/>
      <c r="F86" s="81"/>
    </row>
    <row r="87" spans="1:6" ht="18" x14ac:dyDescent="0.35">
      <c r="A87" s="81"/>
      <c r="B87" s="81"/>
      <c r="C87" s="81" t="s">
        <v>45</v>
      </c>
      <c r="D87" s="81"/>
      <c r="E87" s="81"/>
      <c r="F87" s="81"/>
    </row>
    <row r="88" spans="1:6" ht="18" x14ac:dyDescent="0.35">
      <c r="A88" s="81"/>
      <c r="B88" s="81" t="s">
        <v>40</v>
      </c>
      <c r="C88" s="81"/>
      <c r="D88" s="81"/>
      <c r="E88" s="81"/>
      <c r="F88" s="81"/>
    </row>
    <row r="89" spans="1:6" ht="18" x14ac:dyDescent="0.35">
      <c r="A89" s="81"/>
      <c r="B89" s="81"/>
      <c r="C89" s="81"/>
      <c r="D89" s="81"/>
      <c r="E89" s="81"/>
      <c r="F89" s="81"/>
    </row>
    <row r="90" spans="1:6" ht="18" x14ac:dyDescent="0.35">
      <c r="A90" s="81"/>
      <c r="B90" s="81"/>
      <c r="C90" s="81"/>
      <c r="D90" s="81"/>
      <c r="E90" s="81"/>
      <c r="F90" s="81"/>
    </row>
    <row r="91" spans="1:6" ht="18" x14ac:dyDescent="0.35">
      <c r="A91" s="81"/>
      <c r="B91" s="81"/>
      <c r="C91" s="81"/>
      <c r="D91" s="81"/>
      <c r="E91" s="81"/>
      <c r="F91" s="81"/>
    </row>
    <row r="92" spans="1:6" ht="18" x14ac:dyDescent="0.35">
      <c r="A92" s="81"/>
      <c r="B92" s="81"/>
      <c r="C92" s="81"/>
      <c r="D92" s="81"/>
      <c r="E92" s="81"/>
      <c r="F92" s="81"/>
    </row>
    <row r="93" spans="1:6" ht="18" x14ac:dyDescent="0.35">
      <c r="A93" s="81"/>
      <c r="B93" s="81" t="s">
        <v>41</v>
      </c>
      <c r="C93" s="81"/>
      <c r="D93" s="81"/>
      <c r="E93" s="81"/>
      <c r="F93" s="81"/>
    </row>
    <row r="94" spans="1:6" ht="18" x14ac:dyDescent="0.35">
      <c r="A94" s="81"/>
      <c r="B94" s="81"/>
      <c r="C94" s="81"/>
      <c r="D94" s="81"/>
      <c r="E94" s="81"/>
      <c r="F94" s="81"/>
    </row>
    <row r="95" spans="1:6" ht="18" x14ac:dyDescent="0.35">
      <c r="A95" s="81"/>
      <c r="B95" s="81"/>
      <c r="C95" s="81"/>
      <c r="D95" s="81"/>
      <c r="E95" s="81"/>
      <c r="F95" s="81"/>
    </row>
    <row r="96" spans="1:6" ht="18" x14ac:dyDescent="0.35">
      <c r="A96" s="81"/>
      <c r="B96" s="81"/>
      <c r="C96" s="81"/>
      <c r="D96" s="81"/>
      <c r="E96" s="81"/>
      <c r="F96" s="81"/>
    </row>
    <row r="97" spans="1:6" ht="18" x14ac:dyDescent="0.35">
      <c r="A97" s="81"/>
      <c r="B97" s="81" t="s">
        <v>42</v>
      </c>
      <c r="C97" s="81"/>
      <c r="D97" s="81"/>
      <c r="E97" s="81"/>
      <c r="F97" s="81"/>
    </row>
    <row r="98" spans="1:6" ht="18" x14ac:dyDescent="0.35">
      <c r="A98" s="81"/>
      <c r="B98" s="81" t="s">
        <v>43</v>
      </c>
      <c r="C98" s="81"/>
      <c r="D98" s="81"/>
      <c r="E98" s="81"/>
      <c r="F98" s="81"/>
    </row>
  </sheetData>
  <mergeCells count="2">
    <mergeCell ref="A1:E1"/>
    <mergeCell ref="C86:E86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98"/>
  <sheetViews>
    <sheetView topLeftCell="A5" zoomScale="60" zoomScaleNormal="60" workbookViewId="0">
      <selection activeCell="B29" sqref="B29:G29"/>
    </sheetView>
  </sheetViews>
  <sheetFormatPr defaultRowHeight="14.4" x14ac:dyDescent="0.3"/>
  <cols>
    <col min="1" max="1" width="25.21875" customWidth="1"/>
    <col min="2" max="2" width="40.6640625" customWidth="1"/>
    <col min="3" max="3" width="46.21875" customWidth="1"/>
    <col min="4" max="4" width="45.5546875" customWidth="1"/>
    <col min="5" max="5" width="46.77734375" customWidth="1"/>
    <col min="6" max="6" width="40.5546875" customWidth="1"/>
    <col min="7" max="7" width="23.77734375" customWidth="1"/>
    <col min="8" max="8" width="24.5546875" bestFit="1" customWidth="1"/>
    <col min="9" max="9" width="20.109375" bestFit="1" customWidth="1"/>
  </cols>
  <sheetData>
    <row r="1" spans="1:9" s="79" customFormat="1" ht="18.600000000000001" thickBot="1" x14ac:dyDescent="0.4">
      <c r="A1" s="135"/>
      <c r="B1" s="135"/>
      <c r="C1" s="135"/>
      <c r="D1" s="135"/>
      <c r="E1" s="135"/>
    </row>
    <row r="2" spans="1:9" s="79" customFormat="1" ht="18.600000000000001" thickBot="1" x14ac:dyDescent="0.4">
      <c r="B2" s="5"/>
      <c r="C2" s="5"/>
      <c r="D2" s="5"/>
      <c r="E2" s="5"/>
      <c r="G2" s="6">
        <v>4.5999999999999996</v>
      </c>
      <c r="H2" s="6">
        <v>5</v>
      </c>
      <c r="I2" s="79" t="s">
        <v>10</v>
      </c>
    </row>
    <row r="3" spans="1:9" s="79" customFormat="1" ht="18.600000000000001" customHeight="1" thickBot="1" x14ac:dyDescent="0.4">
      <c r="A3" s="95" t="str">
        <f>'Список детей НГ'!A3</f>
        <v>Наименование группы:</v>
      </c>
      <c r="B3" s="97"/>
      <c r="C3" s="7">
        <f>'Список детей СГ '!C4</f>
        <v>25</v>
      </c>
      <c r="D3" s="5"/>
      <c r="E3" s="5"/>
      <c r="G3" s="6">
        <v>3.6</v>
      </c>
      <c r="H3" s="6">
        <v>4.5</v>
      </c>
      <c r="I3" s="79" t="s">
        <v>22</v>
      </c>
    </row>
    <row r="4" spans="1:9" s="79" customFormat="1" ht="18.600000000000001" customHeight="1" thickBot="1" x14ac:dyDescent="0.4">
      <c r="A4" s="95" t="str">
        <f>'Список детей НГ'!A4</f>
        <v>Кол-во детей в группе:</v>
      </c>
      <c r="B4" s="97"/>
      <c r="C4" s="7" t="str">
        <f>'Список детей СГ '!C5</f>
        <v>ФИО</v>
      </c>
      <c r="D4" s="5"/>
      <c r="E4" s="5"/>
      <c r="G4" s="6">
        <v>2.6</v>
      </c>
      <c r="H4" s="6">
        <v>3.5</v>
      </c>
      <c r="I4" s="79" t="s">
        <v>11</v>
      </c>
    </row>
    <row r="5" spans="1:9" s="79" customFormat="1" ht="18.600000000000001" customHeight="1" thickBot="1" x14ac:dyDescent="0.4">
      <c r="A5" s="95" t="str">
        <f>'Список детей НГ'!A5</f>
        <v>Воспитатели:</v>
      </c>
      <c r="B5" s="97"/>
      <c r="C5" s="7" t="str">
        <f>'Список детей СГ '!C6</f>
        <v>ФИО</v>
      </c>
      <c r="D5" s="5"/>
      <c r="E5" s="5"/>
      <c r="G5" s="6">
        <v>1.6</v>
      </c>
      <c r="H5" s="6">
        <v>2.5</v>
      </c>
      <c r="I5" s="79" t="s">
        <v>121</v>
      </c>
    </row>
    <row r="6" spans="1:9" s="79" customFormat="1" ht="18.600000000000001" customHeight="1" thickBot="1" x14ac:dyDescent="0.4">
      <c r="A6" s="95" t="str">
        <f>'Список детей НГ'!A6</f>
        <v>Педагог-психолог:</v>
      </c>
      <c r="B6" s="97"/>
      <c r="C6" s="7" t="str">
        <f>'Список детей СГ '!C7</f>
        <v>ФИО</v>
      </c>
      <c r="D6" s="5"/>
      <c r="E6" s="5"/>
      <c r="G6" s="6"/>
      <c r="H6" s="6">
        <v>1.5</v>
      </c>
      <c r="I6" s="79" t="s">
        <v>12</v>
      </c>
    </row>
    <row r="7" spans="1:9" s="79" customFormat="1" ht="18.600000000000001" customHeight="1" thickBot="1" x14ac:dyDescent="0.4">
      <c r="A7" s="95" t="str">
        <f>'Список детей НГ'!A7</f>
        <v>Учитель - логопед</v>
      </c>
      <c r="B7" s="97"/>
      <c r="C7" s="7" t="str">
        <f>'Список детей СГ '!C8</f>
        <v>ФИО</v>
      </c>
      <c r="D7" s="5"/>
      <c r="E7" s="5"/>
    </row>
    <row r="8" spans="1:9" s="79" customFormat="1" ht="18.600000000000001" customHeight="1" thickBot="1" x14ac:dyDescent="0.4">
      <c r="A8" s="95" t="str">
        <f>'Список детей НГ'!A8</f>
        <v>Музыкалный руководитель</v>
      </c>
      <c r="B8" s="97"/>
      <c r="C8" s="7" t="str">
        <f>'Список детей СГ '!C9</f>
        <v>ФИО</v>
      </c>
      <c r="D8" s="5"/>
      <c r="E8" s="5"/>
    </row>
    <row r="9" spans="1:9" s="79" customFormat="1" ht="18.600000000000001" customHeight="1" thickBot="1" x14ac:dyDescent="0.4">
      <c r="A9" s="95" t="str">
        <f>'Список детей НГ'!A9</f>
        <v>Инструктор по физической культуре</v>
      </c>
      <c r="B9" s="97"/>
      <c r="C9" s="7" t="str">
        <f>'Список детей СГ '!C10</f>
        <v>ФИО</v>
      </c>
      <c r="D9" s="5"/>
      <c r="E9" s="5"/>
    </row>
    <row r="10" spans="1:9" s="79" customFormat="1" ht="18.600000000000001" thickBot="1" x14ac:dyDescent="0.4">
      <c r="A10" s="95" t="str">
        <f>'Список детей НГ'!A10</f>
        <v>Тьютор</v>
      </c>
      <c r="B10" s="5"/>
      <c r="C10" s="5"/>
      <c r="D10" s="5"/>
      <c r="E10" s="5"/>
    </row>
    <row r="11" spans="1:9" s="79" customFormat="1" ht="88.2" customHeight="1" thickBot="1" x14ac:dyDescent="0.4">
      <c r="A11" s="48" t="s">
        <v>9</v>
      </c>
      <c r="B11" s="98" t="s">
        <v>102</v>
      </c>
      <c r="C11" s="99" t="s">
        <v>103</v>
      </c>
      <c r="D11" s="99" t="s">
        <v>104</v>
      </c>
      <c r="E11" s="99" t="s">
        <v>105</v>
      </c>
      <c r="F11" s="99" t="s">
        <v>107</v>
      </c>
      <c r="G11" s="51" t="s">
        <v>19</v>
      </c>
      <c r="H11" s="51" t="s">
        <v>20</v>
      </c>
      <c r="I11" s="9"/>
    </row>
    <row r="12" spans="1:9" s="79" customFormat="1" ht="18.600000000000001" thickBot="1" x14ac:dyDescent="0.4">
      <c r="A12" s="49">
        <f>'Список детей КГ '!B12</f>
        <v>0</v>
      </c>
      <c r="G12" s="79" t="e">
        <f>AVERAGE(B12:F12)</f>
        <v>#DIV/0!</v>
      </c>
      <c r="H12" s="80" t="e">
        <f t="shared" ref="H12:H29" si="0">IF(AND(G12&lt;$H$6),$I$6,IF(AND(G12&gt;$G$5,G12&lt;$H$5),$I$5,IF(AND(G12&lt;$H$4,G12&gt;$G$4),$I$4,IF(AND($G$3&lt;G12&lt;$H$3),$I$3,IF(AND($G$2&lt;G12&lt;$H$2),$I$2)))))</f>
        <v>#DIV/0!</v>
      </c>
    </row>
    <row r="13" spans="1:9" s="79" customFormat="1" ht="18.600000000000001" thickBot="1" x14ac:dyDescent="0.4">
      <c r="A13" s="49">
        <f>'Список детей КГ '!B13</f>
        <v>0</v>
      </c>
      <c r="G13" s="79" t="e">
        <f t="shared" ref="G13:G28" si="1">AVERAGE(B13:F13)</f>
        <v>#DIV/0!</v>
      </c>
      <c r="H13" s="80" t="e">
        <f t="shared" si="0"/>
        <v>#DIV/0!</v>
      </c>
    </row>
    <row r="14" spans="1:9" s="79" customFormat="1" ht="18.600000000000001" thickBot="1" x14ac:dyDescent="0.4">
      <c r="A14" s="49">
        <f>'Список детей КГ '!B14</f>
        <v>0</v>
      </c>
      <c r="G14" s="79" t="e">
        <f t="shared" si="1"/>
        <v>#DIV/0!</v>
      </c>
      <c r="H14" s="80" t="e">
        <f t="shared" si="0"/>
        <v>#DIV/0!</v>
      </c>
    </row>
    <row r="15" spans="1:9" s="79" customFormat="1" ht="18.600000000000001" thickBot="1" x14ac:dyDescent="0.4">
      <c r="A15" s="49">
        <f>'Список детей КГ '!B15</f>
        <v>0</v>
      </c>
      <c r="G15" s="79" t="e">
        <f t="shared" si="1"/>
        <v>#DIV/0!</v>
      </c>
      <c r="H15" s="80" t="e">
        <f t="shared" si="0"/>
        <v>#DIV/0!</v>
      </c>
    </row>
    <row r="16" spans="1:9" s="79" customFormat="1" ht="18.600000000000001" thickBot="1" x14ac:dyDescent="0.4">
      <c r="A16" s="49">
        <f>'Список детей КГ '!B16</f>
        <v>0</v>
      </c>
      <c r="G16" s="79" t="e">
        <f t="shared" si="1"/>
        <v>#DIV/0!</v>
      </c>
      <c r="H16" s="80" t="e">
        <f t="shared" si="0"/>
        <v>#DIV/0!</v>
      </c>
    </row>
    <row r="17" spans="1:8" s="79" customFormat="1" ht="18.600000000000001" thickBot="1" x14ac:dyDescent="0.4">
      <c r="A17" s="49">
        <f>'Список детей КГ '!B17</f>
        <v>0</v>
      </c>
      <c r="G17" s="79" t="e">
        <f t="shared" si="1"/>
        <v>#DIV/0!</v>
      </c>
      <c r="H17" s="80" t="e">
        <f t="shared" si="0"/>
        <v>#DIV/0!</v>
      </c>
    </row>
    <row r="18" spans="1:8" s="79" customFormat="1" ht="18.600000000000001" thickBot="1" x14ac:dyDescent="0.4">
      <c r="A18" s="49">
        <f>'Список детей КГ '!B18</f>
        <v>0</v>
      </c>
      <c r="G18" s="79" t="e">
        <f t="shared" si="1"/>
        <v>#DIV/0!</v>
      </c>
      <c r="H18" s="80" t="e">
        <f t="shared" si="0"/>
        <v>#DIV/0!</v>
      </c>
    </row>
    <row r="19" spans="1:8" s="79" customFormat="1" ht="18.600000000000001" thickBot="1" x14ac:dyDescent="0.4">
      <c r="A19" s="49">
        <f>'Список детей КГ '!B19</f>
        <v>0</v>
      </c>
      <c r="G19" s="79" t="e">
        <f t="shared" si="1"/>
        <v>#DIV/0!</v>
      </c>
      <c r="H19" s="80" t="e">
        <f t="shared" si="0"/>
        <v>#DIV/0!</v>
      </c>
    </row>
    <row r="20" spans="1:8" s="79" customFormat="1" ht="18.600000000000001" thickBot="1" x14ac:dyDescent="0.4">
      <c r="A20" s="49">
        <f>'Список детей КГ '!B20</f>
        <v>0</v>
      </c>
      <c r="G20" s="79" t="e">
        <f t="shared" si="1"/>
        <v>#DIV/0!</v>
      </c>
      <c r="H20" s="80" t="e">
        <f t="shared" si="0"/>
        <v>#DIV/0!</v>
      </c>
    </row>
    <row r="21" spans="1:8" s="79" customFormat="1" ht="18.600000000000001" thickBot="1" x14ac:dyDescent="0.4">
      <c r="A21" s="49">
        <f>'Список детей КГ '!B21</f>
        <v>0</v>
      </c>
      <c r="G21" s="79" t="e">
        <f t="shared" si="1"/>
        <v>#DIV/0!</v>
      </c>
      <c r="H21" s="80" t="e">
        <f t="shared" si="0"/>
        <v>#DIV/0!</v>
      </c>
    </row>
    <row r="22" spans="1:8" s="79" customFormat="1" ht="18.600000000000001" thickBot="1" x14ac:dyDescent="0.4">
      <c r="A22" s="49">
        <f>'Список детей КГ '!B22</f>
        <v>0</v>
      </c>
      <c r="G22" s="79" t="e">
        <f t="shared" si="1"/>
        <v>#DIV/0!</v>
      </c>
      <c r="H22" s="80" t="e">
        <f t="shared" si="0"/>
        <v>#DIV/0!</v>
      </c>
    </row>
    <row r="23" spans="1:8" s="79" customFormat="1" ht="18.600000000000001" thickBot="1" x14ac:dyDescent="0.4">
      <c r="A23" s="49">
        <f>'Список детей КГ '!B23</f>
        <v>0</v>
      </c>
      <c r="G23" s="79" t="e">
        <f t="shared" si="1"/>
        <v>#DIV/0!</v>
      </c>
      <c r="H23" s="80" t="e">
        <f t="shared" si="0"/>
        <v>#DIV/0!</v>
      </c>
    </row>
    <row r="24" spans="1:8" s="79" customFormat="1" ht="18.600000000000001" thickBot="1" x14ac:dyDescent="0.4">
      <c r="A24" s="49">
        <f>'Список детей КГ '!B24</f>
        <v>0</v>
      </c>
      <c r="G24" s="79" t="e">
        <f t="shared" si="1"/>
        <v>#DIV/0!</v>
      </c>
      <c r="H24" s="80" t="e">
        <f t="shared" si="0"/>
        <v>#DIV/0!</v>
      </c>
    </row>
    <row r="25" spans="1:8" s="79" customFormat="1" ht="18.600000000000001" thickBot="1" x14ac:dyDescent="0.4">
      <c r="A25" s="49">
        <f>'Список детей КГ '!B25</f>
        <v>0</v>
      </c>
      <c r="G25" s="79" t="e">
        <f t="shared" si="1"/>
        <v>#DIV/0!</v>
      </c>
      <c r="H25" s="80" t="e">
        <f t="shared" si="0"/>
        <v>#DIV/0!</v>
      </c>
    </row>
    <row r="26" spans="1:8" s="115" customFormat="1" ht="18.600000000000001" thickBot="1" x14ac:dyDescent="0.4">
      <c r="A26" s="49">
        <f>'Список детей КГ '!B26</f>
        <v>0</v>
      </c>
      <c r="G26" s="115" t="e">
        <f>SUM($B26:$F26)/$F$3</f>
        <v>#DIV/0!</v>
      </c>
      <c r="H26" s="116" t="e">
        <f>IF(AND(G26&lt;$H$6),$I$6,IF(AND(G26&gt;$G$5,G26&lt;$H$5),$I$5,IF(AND(G26&lt;$H$4,G26&gt;$G$4),$I$4,IF(AND($G$3&lt;G26&lt;$H$3),$I$3,IF(AND($G$2&lt;G26&lt;$H$2),$I$2)))))</f>
        <v>#DIV/0!</v>
      </c>
    </row>
    <row r="27" spans="1:8" s="115" customFormat="1" ht="18.600000000000001" thickBot="1" x14ac:dyDescent="0.4">
      <c r="A27" s="49">
        <f>'Список детей КГ '!B26</f>
        <v>0</v>
      </c>
      <c r="G27" s="115" t="e">
        <f>SUM($B27:$F27)/$F$3</f>
        <v>#DIV/0!</v>
      </c>
      <c r="H27" s="116" t="e">
        <f>IF(AND(G27&lt;$H$6),$I$6,IF(AND(G27&gt;$G$5,G27&lt;$H$5),$I$5,IF(AND(G27&lt;$H$4,G27&gt;$G$4),$I$4,IF(AND($G$3&lt;G27&lt;$H$3),$I$3,IF(AND($G$2&lt;G27&lt;$H$2),$I$2)))))</f>
        <v>#DIV/0!</v>
      </c>
    </row>
    <row r="28" spans="1:8" s="79" customFormat="1" ht="18.600000000000001" thickBot="1" x14ac:dyDescent="0.4">
      <c r="A28" s="49">
        <f>'Список детей КГ '!B26</f>
        <v>0</v>
      </c>
      <c r="G28" s="79" t="e">
        <f t="shared" si="1"/>
        <v>#DIV/0!</v>
      </c>
      <c r="H28" s="80" t="e">
        <f t="shared" si="0"/>
        <v>#DIV/0!</v>
      </c>
    </row>
    <row r="29" spans="1:8" s="79" customFormat="1" ht="18.600000000000001" thickBot="1" x14ac:dyDescent="0.4">
      <c r="A29" s="52">
        <f>'Список детей КГ '!B37</f>
        <v>0</v>
      </c>
      <c r="B29" s="80">
        <f>SUM(B12:B28)/$C$3</f>
        <v>0</v>
      </c>
      <c r="C29" s="116">
        <f t="shared" ref="C29:G29" si="2">SUM(C12:C28)/$C$3</f>
        <v>0</v>
      </c>
      <c r="D29" s="116">
        <f t="shared" si="2"/>
        <v>0</v>
      </c>
      <c r="E29" s="116">
        <f t="shared" si="2"/>
        <v>0</v>
      </c>
      <c r="F29" s="116">
        <f t="shared" si="2"/>
        <v>0</v>
      </c>
      <c r="G29" s="116" t="e">
        <f t="shared" si="2"/>
        <v>#DIV/0!</v>
      </c>
      <c r="H29" s="80" t="e">
        <f t="shared" si="0"/>
        <v>#DIV/0!</v>
      </c>
    </row>
    <row r="30" spans="1:8" s="79" customFormat="1" ht="18" x14ac:dyDescent="0.35"/>
    <row r="31" spans="1:8" s="79" customFormat="1" ht="18" x14ac:dyDescent="0.35">
      <c r="A31"/>
      <c r="B31"/>
      <c r="C31"/>
      <c r="D31"/>
      <c r="E31"/>
      <c r="F31"/>
      <c r="G31"/>
      <c r="H31"/>
    </row>
    <row r="32" spans="1:8" s="79" customFormat="1" ht="18" x14ac:dyDescent="0.35">
      <c r="A32"/>
      <c r="B32"/>
      <c r="C32"/>
      <c r="D32"/>
      <c r="E32"/>
      <c r="F32"/>
      <c r="G32"/>
      <c r="H32"/>
    </row>
    <row r="33" spans="1:11" s="79" customFormat="1" ht="18" x14ac:dyDescent="0.35">
      <c r="A33"/>
      <c r="B33"/>
      <c r="C33"/>
      <c r="D33"/>
      <c r="E33"/>
      <c r="F33"/>
      <c r="G33"/>
      <c r="H33"/>
    </row>
    <row r="34" spans="1:11" s="79" customFormat="1" ht="18" x14ac:dyDescent="0.35">
      <c r="A34"/>
      <c r="B34"/>
      <c r="C34"/>
      <c r="D34"/>
      <c r="E34"/>
      <c r="F34"/>
      <c r="G34"/>
      <c r="H34"/>
    </row>
    <row r="35" spans="1:11" s="79" customFormat="1" ht="18" x14ac:dyDescent="0.35">
      <c r="A35"/>
      <c r="B35"/>
      <c r="C35"/>
      <c r="D35"/>
      <c r="E35"/>
      <c r="F35"/>
      <c r="G35"/>
      <c r="H35"/>
    </row>
    <row r="36" spans="1:11" s="79" customFormat="1" ht="18" x14ac:dyDescent="0.35">
      <c r="A36"/>
      <c r="B36"/>
      <c r="C36"/>
      <c r="D36"/>
      <c r="E36"/>
      <c r="F36"/>
      <c r="G36"/>
      <c r="H36"/>
    </row>
    <row r="37" spans="1:11" s="79" customFormat="1" ht="18" x14ac:dyDescent="0.35">
      <c r="A37"/>
      <c r="B37"/>
      <c r="C37"/>
      <c r="D37"/>
      <c r="E37"/>
      <c r="F37"/>
      <c r="G37"/>
      <c r="H37"/>
    </row>
    <row r="38" spans="1:11" s="79" customFormat="1" ht="18" x14ac:dyDescent="0.35">
      <c r="A38"/>
      <c r="B38"/>
      <c r="C38"/>
      <c r="D38"/>
      <c r="E38"/>
      <c r="F38"/>
      <c r="G38"/>
      <c r="H38"/>
    </row>
    <row r="39" spans="1:11" ht="18" x14ac:dyDescent="0.35">
      <c r="I39" s="79"/>
      <c r="J39" s="79"/>
    </row>
    <row r="40" spans="1:11" ht="18" x14ac:dyDescent="0.35">
      <c r="I40" s="79"/>
      <c r="J40" s="79"/>
      <c r="K40" s="79"/>
    </row>
    <row r="81" spans="1:6" ht="18" x14ac:dyDescent="0.35">
      <c r="A81" s="81"/>
      <c r="B81" s="81" t="s">
        <v>39</v>
      </c>
      <c r="C81" s="81"/>
      <c r="D81" s="81"/>
      <c r="E81" s="81"/>
      <c r="F81" s="81"/>
    </row>
    <row r="82" spans="1:6" ht="18" x14ac:dyDescent="0.35">
      <c r="A82" s="81"/>
      <c r="B82" s="81"/>
      <c r="C82" s="81"/>
      <c r="D82" s="81"/>
      <c r="E82" s="81"/>
      <c r="F82" s="81"/>
    </row>
    <row r="83" spans="1:6" ht="18" x14ac:dyDescent="0.35">
      <c r="A83" s="22"/>
      <c r="B83" s="81" t="s">
        <v>44</v>
      </c>
      <c r="C83" s="81" t="s">
        <v>50</v>
      </c>
      <c r="D83" s="81"/>
      <c r="E83" s="81"/>
      <c r="F83" s="81"/>
    </row>
    <row r="84" spans="1:6" ht="18" x14ac:dyDescent="0.35">
      <c r="A84" s="22"/>
      <c r="B84" s="81" t="s">
        <v>44</v>
      </c>
      <c r="C84" s="81" t="s">
        <v>51</v>
      </c>
      <c r="D84" s="81"/>
      <c r="E84" s="81"/>
      <c r="F84" s="22"/>
    </row>
    <row r="85" spans="1:6" ht="18" x14ac:dyDescent="0.35">
      <c r="A85" s="81"/>
      <c r="B85" s="81" t="s">
        <v>44</v>
      </c>
      <c r="C85" s="23" t="s">
        <v>52</v>
      </c>
      <c r="D85" s="81"/>
      <c r="E85" s="81"/>
      <c r="F85" s="81"/>
    </row>
    <row r="86" spans="1:6" ht="18" x14ac:dyDescent="0.35">
      <c r="A86" s="81"/>
      <c r="B86" s="81" t="s">
        <v>44</v>
      </c>
      <c r="C86" s="125" t="s">
        <v>53</v>
      </c>
      <c r="D86" s="125"/>
      <c r="E86" s="125"/>
      <c r="F86" s="81"/>
    </row>
    <row r="87" spans="1:6" ht="18" x14ac:dyDescent="0.35">
      <c r="A87" s="81"/>
      <c r="B87" s="81"/>
      <c r="C87" s="81" t="s">
        <v>45</v>
      </c>
      <c r="D87" s="81"/>
      <c r="E87" s="81"/>
      <c r="F87" s="81"/>
    </row>
    <row r="88" spans="1:6" ht="18" x14ac:dyDescent="0.35">
      <c r="A88" s="81"/>
      <c r="B88" s="81" t="s">
        <v>40</v>
      </c>
      <c r="C88" s="81"/>
      <c r="D88" s="81"/>
      <c r="E88" s="81"/>
      <c r="F88" s="81"/>
    </row>
    <row r="89" spans="1:6" ht="18" x14ac:dyDescent="0.35">
      <c r="A89" s="81"/>
      <c r="B89" s="81"/>
      <c r="C89" s="81"/>
      <c r="D89" s="81"/>
      <c r="E89" s="81"/>
      <c r="F89" s="81"/>
    </row>
    <row r="90" spans="1:6" ht="18" x14ac:dyDescent="0.35">
      <c r="A90" s="81"/>
      <c r="B90" s="81"/>
      <c r="C90" s="81"/>
      <c r="D90" s="81"/>
      <c r="E90" s="81"/>
      <c r="F90" s="81"/>
    </row>
    <row r="91" spans="1:6" ht="18" x14ac:dyDescent="0.35">
      <c r="A91" s="81"/>
      <c r="B91" s="81"/>
      <c r="C91" s="81"/>
      <c r="D91" s="81"/>
      <c r="E91" s="81"/>
      <c r="F91" s="81"/>
    </row>
    <row r="92" spans="1:6" ht="18" x14ac:dyDescent="0.35">
      <c r="A92" s="81"/>
      <c r="B92" s="81"/>
      <c r="C92" s="81"/>
      <c r="D92" s="81"/>
      <c r="E92" s="81"/>
      <c r="F92" s="81"/>
    </row>
    <row r="93" spans="1:6" ht="18" x14ac:dyDescent="0.35">
      <c r="A93" s="81"/>
      <c r="B93" s="81" t="s">
        <v>41</v>
      </c>
      <c r="C93" s="81"/>
      <c r="D93" s="81"/>
      <c r="E93" s="81"/>
      <c r="F93" s="81"/>
    </row>
    <row r="94" spans="1:6" ht="18" x14ac:dyDescent="0.35">
      <c r="A94" s="81"/>
      <c r="B94" s="81"/>
      <c r="C94" s="81"/>
      <c r="D94" s="81"/>
      <c r="E94" s="81"/>
      <c r="F94" s="81"/>
    </row>
    <row r="95" spans="1:6" ht="18" x14ac:dyDescent="0.35">
      <c r="A95" s="81"/>
      <c r="B95" s="81"/>
      <c r="C95" s="81"/>
      <c r="D95" s="81"/>
      <c r="E95" s="81"/>
      <c r="F95" s="81"/>
    </row>
    <row r="96" spans="1:6" ht="18" x14ac:dyDescent="0.35">
      <c r="A96" s="81"/>
      <c r="B96" s="81"/>
      <c r="C96" s="81"/>
      <c r="D96" s="81"/>
      <c r="E96" s="81"/>
      <c r="F96" s="81"/>
    </row>
    <row r="97" spans="1:6" ht="18" x14ac:dyDescent="0.35">
      <c r="A97" s="81"/>
      <c r="B97" s="81" t="s">
        <v>42</v>
      </c>
      <c r="C97" s="81"/>
      <c r="D97" s="81"/>
      <c r="E97" s="81"/>
      <c r="F97" s="81"/>
    </row>
    <row r="98" spans="1:6" ht="18" x14ac:dyDescent="0.35">
      <c r="A98" s="81"/>
      <c r="B98" s="81" t="s">
        <v>43</v>
      </c>
      <c r="C98" s="81"/>
      <c r="D98" s="81"/>
      <c r="E98" s="81"/>
      <c r="F98" s="81"/>
    </row>
  </sheetData>
  <mergeCells count="2">
    <mergeCell ref="A1:E1"/>
    <mergeCell ref="C86:E86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5"/>
  </sheetPr>
  <dimension ref="A1:Q99"/>
  <sheetViews>
    <sheetView topLeftCell="A3" zoomScale="60" zoomScaleNormal="60" workbookViewId="0">
      <selection activeCell="J20" sqref="J20"/>
    </sheetView>
  </sheetViews>
  <sheetFormatPr defaultRowHeight="14.4" x14ac:dyDescent="0.3"/>
  <cols>
    <col min="1" max="1" width="27.77734375" customWidth="1"/>
    <col min="2" max="2" width="26.109375" customWidth="1"/>
    <col min="3" max="3" width="27.5546875" bestFit="1" customWidth="1"/>
    <col min="4" max="4" width="43.5546875" bestFit="1" customWidth="1"/>
    <col min="5" max="5" width="24.109375" bestFit="1" customWidth="1"/>
    <col min="6" max="6" width="24.44140625" bestFit="1" customWidth="1"/>
    <col min="7" max="7" width="34.5546875" customWidth="1"/>
    <col min="8" max="8" width="22.33203125" bestFit="1" customWidth="1"/>
    <col min="9" max="9" width="22.33203125" customWidth="1"/>
    <col min="10" max="10" width="36.44140625" customWidth="1"/>
    <col min="11" max="11" width="16.109375" customWidth="1"/>
    <col min="12" max="12" width="23.77734375" customWidth="1"/>
    <col min="13" max="13" width="17.5546875" bestFit="1" customWidth="1"/>
  </cols>
  <sheetData>
    <row r="1" spans="1:17" ht="18.600000000000001" thickBot="1" x14ac:dyDescent="0.4">
      <c r="A1" s="96"/>
      <c r="B1" s="96"/>
      <c r="C1" s="96"/>
      <c r="D1" s="101"/>
      <c r="E1" s="101"/>
      <c r="F1" s="15"/>
      <c r="G1" s="15"/>
      <c r="H1" s="15"/>
      <c r="I1" s="79"/>
      <c r="J1" s="15"/>
      <c r="K1" s="15"/>
      <c r="L1" s="15"/>
      <c r="M1" s="15"/>
      <c r="N1" s="15"/>
      <c r="O1" s="15"/>
      <c r="P1" s="15"/>
      <c r="Q1" s="15"/>
    </row>
    <row r="2" spans="1:17" ht="18.600000000000001" thickBot="1" x14ac:dyDescent="0.4">
      <c r="A2" s="5"/>
      <c r="B2" s="5"/>
      <c r="C2" s="5"/>
      <c r="D2" s="5"/>
      <c r="E2" s="5"/>
      <c r="F2" s="15"/>
      <c r="G2" s="15"/>
      <c r="H2" s="15"/>
      <c r="I2" s="79"/>
      <c r="J2" s="15"/>
      <c r="K2" s="6">
        <v>4.5999999999999996</v>
      </c>
      <c r="L2" s="6">
        <v>5</v>
      </c>
      <c r="M2" s="15" t="s">
        <v>10</v>
      </c>
      <c r="N2" s="15"/>
      <c r="O2" s="15"/>
      <c r="P2" s="15"/>
      <c r="Q2" s="15"/>
    </row>
    <row r="3" spans="1:17" ht="15" customHeight="1" thickBot="1" x14ac:dyDescent="0.4">
      <c r="A3" s="95" t="str">
        <f>'[1]Социально-коммун. разв. КГ  '!A3:C3</f>
        <v>Кол--во детей в группе</v>
      </c>
      <c r="B3" s="97"/>
      <c r="C3" s="7">
        <f>'Список детей СГ '!C4</f>
        <v>25</v>
      </c>
      <c r="D3" s="5"/>
      <c r="E3" s="5"/>
      <c r="F3" s="15"/>
      <c r="G3" s="15"/>
      <c r="H3" s="15"/>
      <c r="I3" s="79"/>
      <c r="J3" s="15"/>
      <c r="K3" s="6">
        <v>3.6</v>
      </c>
      <c r="L3" s="6">
        <v>4.5</v>
      </c>
      <c r="M3" s="15" t="s">
        <v>22</v>
      </c>
      <c r="N3" s="15"/>
      <c r="O3" s="15"/>
      <c r="P3" s="15"/>
      <c r="Q3" s="15"/>
    </row>
    <row r="4" spans="1:17" ht="15" customHeight="1" thickBot="1" x14ac:dyDescent="0.4">
      <c r="A4" s="95" t="str">
        <f>'[1]Социально-коммун. разв. КГ  '!A4:C4</f>
        <v>Ф.И.О. воспитателя</v>
      </c>
      <c r="B4" s="97"/>
      <c r="C4" s="7" t="str">
        <f>'Список детей СГ '!C5</f>
        <v>ФИО</v>
      </c>
      <c r="D4" s="5"/>
      <c r="E4" s="5"/>
      <c r="F4" s="15"/>
      <c r="G4" s="15"/>
      <c r="H4" s="15"/>
      <c r="I4" s="79"/>
      <c r="J4" s="15"/>
      <c r="K4" s="6">
        <v>2.6</v>
      </c>
      <c r="L4" s="6">
        <v>3.5</v>
      </c>
      <c r="M4" s="15" t="s">
        <v>11</v>
      </c>
      <c r="N4" s="15"/>
      <c r="O4" s="15"/>
      <c r="P4" s="15"/>
      <c r="Q4" s="15"/>
    </row>
    <row r="5" spans="1:17" ht="15" customHeight="1" thickBot="1" x14ac:dyDescent="0.4">
      <c r="A5" s="95" t="str">
        <f>'[1]Социально-коммун. разв. КГ  '!A5:C5</f>
        <v>Ф.И.О. учителя - логопеда</v>
      </c>
      <c r="B5" s="97"/>
      <c r="C5" s="7" t="str">
        <f>'Список детей СГ '!C6</f>
        <v>ФИО</v>
      </c>
      <c r="D5" s="5"/>
      <c r="E5" s="5"/>
      <c r="F5" s="15"/>
      <c r="G5" s="15"/>
      <c r="H5" s="15"/>
      <c r="I5" s="79"/>
      <c r="J5" s="15"/>
      <c r="K5" s="6">
        <v>1.6</v>
      </c>
      <c r="L5" s="6">
        <v>2.5</v>
      </c>
      <c r="M5" s="15" t="s">
        <v>21</v>
      </c>
      <c r="N5" s="15"/>
      <c r="O5" s="15"/>
      <c r="P5" s="15"/>
      <c r="Q5" s="15"/>
    </row>
    <row r="6" spans="1:17" ht="15" customHeight="1" thickBot="1" x14ac:dyDescent="0.4">
      <c r="A6" s="95" t="str">
        <f>'[1]Социально-коммун. разв. КГ  '!A6:C6</f>
        <v>Ф.И.О. музыкального руководителя</v>
      </c>
      <c r="B6" s="97"/>
      <c r="C6" s="7" t="str">
        <f>'Список детей СГ '!C7</f>
        <v>ФИО</v>
      </c>
      <c r="D6" s="5"/>
      <c r="E6" s="5"/>
      <c r="F6" s="15"/>
      <c r="G6" s="15"/>
      <c r="H6" s="15"/>
      <c r="I6" s="79"/>
      <c r="J6" s="15"/>
      <c r="K6" s="6"/>
      <c r="L6" s="6">
        <v>1.5</v>
      </c>
      <c r="M6" s="15" t="s">
        <v>12</v>
      </c>
      <c r="N6" s="15"/>
      <c r="O6" s="15"/>
      <c r="P6" s="15"/>
      <c r="Q6" s="15"/>
    </row>
    <row r="7" spans="1:17" ht="18" customHeight="1" thickBot="1" x14ac:dyDescent="0.4">
      <c r="A7" s="95" t="str">
        <f>'[1]Социально-коммун. разв. КГ  '!A7:C7</f>
        <v>Ф.И.О. инструктора по физичесой культуре</v>
      </c>
      <c r="B7" s="97"/>
      <c r="C7" s="7" t="str">
        <f>'Список детей СГ '!C8</f>
        <v>ФИО</v>
      </c>
      <c r="D7" s="5"/>
      <c r="E7" s="5"/>
      <c r="F7" s="15"/>
      <c r="G7" s="15"/>
      <c r="H7" s="15"/>
      <c r="I7" s="79"/>
      <c r="J7" s="15"/>
      <c r="K7" s="15"/>
      <c r="L7" s="15"/>
      <c r="M7" s="15"/>
      <c r="N7" s="15"/>
      <c r="O7" s="15"/>
      <c r="P7" s="15"/>
      <c r="Q7" s="15"/>
    </row>
    <row r="8" spans="1:17" ht="15" customHeight="1" thickBot="1" x14ac:dyDescent="0.4">
      <c r="A8" s="95" t="str">
        <f>'[1]Социально-коммун. разв. КГ  '!A8:C8</f>
        <v>Ф.И.О педагога психолога</v>
      </c>
      <c r="B8" s="97"/>
      <c r="C8" s="7" t="str">
        <f>'Список детей СГ '!C9</f>
        <v>ФИО</v>
      </c>
      <c r="D8" s="5"/>
      <c r="E8" s="5"/>
      <c r="F8" s="15"/>
      <c r="G8" s="15"/>
      <c r="H8" s="15"/>
      <c r="I8" s="79"/>
      <c r="J8" s="15"/>
      <c r="K8" s="15"/>
      <c r="L8" s="15"/>
      <c r="M8" s="15"/>
      <c r="N8" s="15"/>
      <c r="O8" s="15"/>
      <c r="P8" s="15"/>
      <c r="Q8" s="15"/>
    </row>
    <row r="9" spans="1:17" ht="15" customHeight="1" thickBot="1" x14ac:dyDescent="0.4">
      <c r="A9" s="95" t="str">
        <f>'[1]Социально-коммун. разв. КГ  '!A9:C9</f>
        <v>Ф.И.О. тьютора</v>
      </c>
      <c r="B9" s="97"/>
      <c r="C9" s="7" t="str">
        <f>'Список детей СГ '!C10</f>
        <v>ФИО</v>
      </c>
      <c r="D9" s="5"/>
      <c r="E9" s="5"/>
      <c r="F9" s="15"/>
      <c r="G9" s="15"/>
      <c r="H9" s="15"/>
      <c r="I9" s="79"/>
      <c r="J9" s="15"/>
      <c r="K9" s="15"/>
      <c r="L9" s="15"/>
      <c r="M9" s="15"/>
      <c r="N9" s="15"/>
      <c r="O9" s="15"/>
      <c r="P9" s="15"/>
      <c r="Q9" s="15"/>
    </row>
    <row r="10" spans="1:17" ht="18.600000000000001" thickBot="1" x14ac:dyDescent="0.4">
      <c r="A10" s="5"/>
      <c r="B10" s="5"/>
      <c r="C10" s="5"/>
      <c r="D10" s="5"/>
      <c r="E10" s="5"/>
      <c r="F10" s="15"/>
      <c r="G10" s="15"/>
      <c r="H10" s="15"/>
      <c r="I10" s="79"/>
      <c r="J10" s="15"/>
      <c r="K10" s="15"/>
      <c r="L10" s="15"/>
      <c r="M10" s="15"/>
      <c r="N10" s="15"/>
      <c r="O10" s="15"/>
      <c r="P10" s="15"/>
      <c r="Q10" s="15"/>
    </row>
    <row r="11" spans="1:17" ht="180.6" customHeight="1" thickBot="1" x14ac:dyDescent="0.4">
      <c r="A11" s="54" t="s">
        <v>9</v>
      </c>
      <c r="B11" s="93" t="s">
        <v>108</v>
      </c>
      <c r="C11" s="94" t="s">
        <v>109</v>
      </c>
      <c r="D11" s="94" t="s">
        <v>110</v>
      </c>
      <c r="E11" s="94" t="s">
        <v>111</v>
      </c>
      <c r="F11" s="94" t="s">
        <v>112</v>
      </c>
      <c r="G11" s="94" t="s">
        <v>113</v>
      </c>
      <c r="H11" s="94" t="s">
        <v>114</v>
      </c>
      <c r="I11" s="94" t="s">
        <v>115</v>
      </c>
      <c r="J11" s="94" t="s">
        <v>116</v>
      </c>
      <c r="K11" s="100" t="s">
        <v>19</v>
      </c>
      <c r="L11" s="100" t="s">
        <v>20</v>
      </c>
      <c r="M11" s="15"/>
      <c r="N11" s="15"/>
      <c r="P11" s="15"/>
      <c r="Q11" s="15"/>
    </row>
    <row r="12" spans="1:17" ht="19.2" customHeight="1" thickBot="1" x14ac:dyDescent="0.4">
      <c r="A12" s="63">
        <f>'Список детей НГ'!B12</f>
        <v>0</v>
      </c>
      <c r="B12" s="15"/>
      <c r="C12" s="15"/>
      <c r="D12" s="15"/>
      <c r="E12" s="15"/>
      <c r="F12" s="15"/>
      <c r="G12" s="15"/>
      <c r="H12" s="15"/>
      <c r="I12" s="79"/>
      <c r="J12" s="15"/>
      <c r="K12" s="16" t="e">
        <f t="shared" ref="K12:K29" si="0">AVERAGE($B12:$J12)</f>
        <v>#DIV/0!</v>
      </c>
      <c r="L12" s="61" t="e">
        <f>IF(AND(K12&lt;$L$6),$M$6,IF(AND(K12&gt;$K$5,K12&lt;$L$5),$M$5,IF(AND(K12&gt;$K$4,K12&lt;$L$4),$M$4,IF(AND(K12&gt;$K$3,K12&lt;$L$3),$M$3,IF(AND(K12&gt;$K$2,K12&lt;$L$2),$M$2)))))</f>
        <v>#DIV/0!</v>
      </c>
      <c r="M12" s="15"/>
      <c r="N12" s="15"/>
      <c r="P12" s="15"/>
      <c r="Q12" s="15"/>
    </row>
    <row r="13" spans="1:17" ht="18.600000000000001" thickBot="1" x14ac:dyDescent="0.4">
      <c r="A13" s="63">
        <f>'Список детей НГ'!B13</f>
        <v>0</v>
      </c>
      <c r="B13" s="15"/>
      <c r="C13" s="15"/>
      <c r="D13" s="15"/>
      <c r="E13" s="15"/>
      <c r="F13" s="15"/>
      <c r="G13" s="15"/>
      <c r="H13" s="15"/>
      <c r="I13" s="79"/>
      <c r="J13" s="15"/>
      <c r="K13" s="16" t="e">
        <f t="shared" si="0"/>
        <v>#DIV/0!</v>
      </c>
      <c r="L13" s="61" t="e">
        <f t="shared" ref="L13:L29" si="1">IF(AND(K13&lt;$L$6),$M$6,IF(AND(K13&gt;$K$5,K13&lt;$L$5),$M$5,IF(AND(K13&gt;$K$4,K13&lt;$L$4),$M$4,IF(AND(K13&gt;$K$3,K13&lt;$L$3),$M$3,IF(AND(K13&gt;$K$2,K13&lt;$L$2),$M$2)))))</f>
        <v>#DIV/0!</v>
      </c>
      <c r="M13" s="15"/>
      <c r="N13" s="15"/>
      <c r="P13" s="15"/>
      <c r="Q13" s="15"/>
    </row>
    <row r="14" spans="1:17" ht="18.600000000000001" thickBot="1" x14ac:dyDescent="0.4">
      <c r="A14" s="63">
        <f>'Список детей НГ'!B14</f>
        <v>0</v>
      </c>
      <c r="B14" s="15"/>
      <c r="C14" s="15"/>
      <c r="D14" s="15"/>
      <c r="E14" s="15"/>
      <c r="F14" s="15"/>
      <c r="G14" s="15"/>
      <c r="H14" s="15"/>
      <c r="I14" s="79"/>
      <c r="J14" s="15"/>
      <c r="K14" s="16" t="e">
        <f t="shared" si="0"/>
        <v>#DIV/0!</v>
      </c>
      <c r="L14" s="61" t="e">
        <f t="shared" si="1"/>
        <v>#DIV/0!</v>
      </c>
      <c r="M14" s="15"/>
      <c r="N14" s="15"/>
      <c r="P14" s="15"/>
      <c r="Q14" s="15"/>
    </row>
    <row r="15" spans="1:17" ht="18.600000000000001" thickBot="1" x14ac:dyDescent="0.4">
      <c r="A15" s="63">
        <f>'Список детей НГ'!B15</f>
        <v>0</v>
      </c>
      <c r="B15" s="15"/>
      <c r="C15" s="15"/>
      <c r="D15" s="15"/>
      <c r="E15" s="15"/>
      <c r="F15" s="15"/>
      <c r="G15" s="15"/>
      <c r="H15" s="15"/>
      <c r="I15" s="79"/>
      <c r="J15" s="15"/>
      <c r="K15" s="16" t="e">
        <f t="shared" si="0"/>
        <v>#DIV/0!</v>
      </c>
      <c r="L15" s="61" t="e">
        <f t="shared" si="1"/>
        <v>#DIV/0!</v>
      </c>
      <c r="M15" s="15"/>
      <c r="N15" s="15"/>
      <c r="P15" s="15"/>
      <c r="Q15" s="15"/>
    </row>
    <row r="16" spans="1:17" ht="18.600000000000001" thickBot="1" x14ac:dyDescent="0.4">
      <c r="A16" s="63">
        <f>'Список детей НГ'!B16</f>
        <v>0</v>
      </c>
      <c r="B16" s="15"/>
      <c r="C16" s="15"/>
      <c r="D16" s="15"/>
      <c r="E16" s="15"/>
      <c r="F16" s="15"/>
      <c r="G16" s="15"/>
      <c r="H16" s="15"/>
      <c r="I16" s="79"/>
      <c r="J16" s="15"/>
      <c r="K16" s="16" t="e">
        <f t="shared" si="0"/>
        <v>#DIV/0!</v>
      </c>
      <c r="L16" s="61" t="e">
        <f t="shared" si="1"/>
        <v>#DIV/0!</v>
      </c>
      <c r="M16" s="15"/>
      <c r="N16" s="15"/>
      <c r="P16" s="15"/>
      <c r="Q16" s="15"/>
    </row>
    <row r="17" spans="1:17" ht="18.600000000000001" thickBot="1" x14ac:dyDescent="0.4">
      <c r="A17" s="63">
        <f>'Список детей НГ'!B17</f>
        <v>0</v>
      </c>
      <c r="B17" s="15"/>
      <c r="C17" s="15"/>
      <c r="D17" s="15"/>
      <c r="E17" s="15"/>
      <c r="F17" s="15"/>
      <c r="G17" s="15"/>
      <c r="H17" s="15"/>
      <c r="I17" s="79"/>
      <c r="J17" s="15"/>
      <c r="K17" s="16" t="e">
        <f t="shared" si="0"/>
        <v>#DIV/0!</v>
      </c>
      <c r="L17" s="61" t="e">
        <f t="shared" si="1"/>
        <v>#DIV/0!</v>
      </c>
      <c r="M17" s="15"/>
      <c r="N17" s="15"/>
      <c r="P17" s="15"/>
      <c r="Q17" s="15"/>
    </row>
    <row r="18" spans="1:17" ht="18.600000000000001" thickBot="1" x14ac:dyDescent="0.4">
      <c r="A18" s="63">
        <f>'Список детей НГ'!B18</f>
        <v>0</v>
      </c>
      <c r="B18" s="15"/>
      <c r="C18" s="15"/>
      <c r="D18" s="15"/>
      <c r="E18" s="15"/>
      <c r="F18" s="15"/>
      <c r="G18" s="15"/>
      <c r="H18" s="15"/>
      <c r="I18" s="79"/>
      <c r="J18" s="15"/>
      <c r="K18" s="16" t="e">
        <f t="shared" si="0"/>
        <v>#DIV/0!</v>
      </c>
      <c r="L18" s="61" t="e">
        <f t="shared" si="1"/>
        <v>#DIV/0!</v>
      </c>
      <c r="M18" s="15"/>
      <c r="N18" s="15"/>
      <c r="P18" s="15"/>
      <c r="Q18" s="15"/>
    </row>
    <row r="19" spans="1:17" ht="18.600000000000001" thickBot="1" x14ac:dyDescent="0.4">
      <c r="A19" s="63">
        <f>'Список детей НГ'!B19</f>
        <v>0</v>
      </c>
      <c r="B19" s="15"/>
      <c r="C19" s="15"/>
      <c r="D19" s="15"/>
      <c r="E19" s="15"/>
      <c r="F19" s="15"/>
      <c r="G19" s="15"/>
      <c r="H19" s="15"/>
      <c r="I19" s="79"/>
      <c r="J19" s="15"/>
      <c r="K19" s="16" t="e">
        <f t="shared" si="0"/>
        <v>#DIV/0!</v>
      </c>
      <c r="L19" s="61" t="e">
        <f t="shared" si="1"/>
        <v>#DIV/0!</v>
      </c>
      <c r="M19" s="15"/>
      <c r="N19" s="15"/>
      <c r="P19" s="15"/>
      <c r="Q19" s="15"/>
    </row>
    <row r="20" spans="1:17" ht="18.600000000000001" thickBot="1" x14ac:dyDescent="0.4">
      <c r="A20" s="63">
        <f>'Список детей НГ'!B20</f>
        <v>0</v>
      </c>
      <c r="B20" s="15"/>
      <c r="C20" s="15"/>
      <c r="D20" s="15"/>
      <c r="E20" s="15"/>
      <c r="F20" s="15"/>
      <c r="G20" s="15"/>
      <c r="H20" s="15"/>
      <c r="I20" s="79"/>
      <c r="J20" s="15"/>
      <c r="K20" s="16" t="e">
        <f t="shared" si="0"/>
        <v>#DIV/0!</v>
      </c>
      <c r="L20" s="61" t="e">
        <f t="shared" si="1"/>
        <v>#DIV/0!</v>
      </c>
      <c r="M20" s="15"/>
      <c r="N20" s="15"/>
      <c r="P20" s="15"/>
      <c r="Q20" s="15"/>
    </row>
    <row r="21" spans="1:17" ht="18.600000000000001" thickBot="1" x14ac:dyDescent="0.4">
      <c r="A21" s="63">
        <f>'Список детей НГ'!B21</f>
        <v>0</v>
      </c>
      <c r="B21" s="15"/>
      <c r="C21" s="15"/>
      <c r="D21" s="15"/>
      <c r="E21" s="15"/>
      <c r="F21" s="15"/>
      <c r="G21" s="15"/>
      <c r="H21" s="15"/>
      <c r="I21" s="79"/>
      <c r="J21" s="15"/>
      <c r="K21" s="16" t="e">
        <f t="shared" si="0"/>
        <v>#DIV/0!</v>
      </c>
      <c r="L21" s="61" t="e">
        <f t="shared" si="1"/>
        <v>#DIV/0!</v>
      </c>
      <c r="M21" s="15"/>
      <c r="N21" s="15"/>
      <c r="P21" s="15"/>
      <c r="Q21" s="15"/>
    </row>
    <row r="22" spans="1:17" ht="18.600000000000001" thickBot="1" x14ac:dyDescent="0.4">
      <c r="A22" s="63">
        <f>'Список детей НГ'!B22</f>
        <v>0</v>
      </c>
      <c r="B22" s="15"/>
      <c r="C22" s="15"/>
      <c r="D22" s="15"/>
      <c r="E22" s="15"/>
      <c r="F22" s="15"/>
      <c r="G22" s="15"/>
      <c r="H22" s="15"/>
      <c r="I22" s="79"/>
      <c r="J22" s="15"/>
      <c r="K22" s="16" t="e">
        <f t="shared" si="0"/>
        <v>#DIV/0!</v>
      </c>
      <c r="L22" s="61" t="e">
        <f t="shared" si="1"/>
        <v>#DIV/0!</v>
      </c>
      <c r="M22" s="15"/>
      <c r="N22" s="15"/>
      <c r="P22" s="15"/>
      <c r="Q22" s="15"/>
    </row>
    <row r="23" spans="1:17" ht="18.600000000000001" thickBot="1" x14ac:dyDescent="0.4">
      <c r="A23" s="63">
        <f>'Список детей НГ'!B23</f>
        <v>0</v>
      </c>
      <c r="B23" s="15"/>
      <c r="C23" s="15"/>
      <c r="D23" s="15"/>
      <c r="E23" s="15"/>
      <c r="F23" s="15"/>
      <c r="G23" s="15"/>
      <c r="H23" s="15"/>
      <c r="I23" s="79"/>
      <c r="J23" s="15"/>
      <c r="K23" s="16" t="e">
        <f t="shared" si="0"/>
        <v>#DIV/0!</v>
      </c>
      <c r="L23" s="61" t="e">
        <f t="shared" si="1"/>
        <v>#DIV/0!</v>
      </c>
      <c r="M23" s="15"/>
      <c r="N23" s="15"/>
      <c r="P23" s="15"/>
      <c r="Q23" s="15"/>
    </row>
    <row r="24" spans="1:17" ht="18.600000000000001" thickBot="1" x14ac:dyDescent="0.4">
      <c r="A24" s="63">
        <f>'Список детей НГ'!B24</f>
        <v>0</v>
      </c>
      <c r="B24" s="15"/>
      <c r="C24" s="15"/>
      <c r="D24" s="15"/>
      <c r="E24" s="15"/>
      <c r="F24" s="15"/>
      <c r="G24" s="15"/>
      <c r="H24" s="15"/>
      <c r="I24" s="79"/>
      <c r="J24" s="15"/>
      <c r="K24" s="16" t="e">
        <f t="shared" si="0"/>
        <v>#DIV/0!</v>
      </c>
      <c r="L24" s="61" t="e">
        <f t="shared" si="1"/>
        <v>#DIV/0!</v>
      </c>
      <c r="M24" s="15"/>
      <c r="N24" s="15"/>
      <c r="P24" s="15"/>
      <c r="Q24" s="15"/>
    </row>
    <row r="25" spans="1:17" ht="18.600000000000001" thickBot="1" x14ac:dyDescent="0.4">
      <c r="A25" s="63">
        <f>'Список детей НГ'!B25</f>
        <v>0</v>
      </c>
      <c r="B25" s="15"/>
      <c r="C25" s="15"/>
      <c r="D25" s="15"/>
      <c r="E25" s="15"/>
      <c r="F25" s="15"/>
      <c r="G25" s="15"/>
      <c r="H25" s="15"/>
      <c r="I25" s="79"/>
      <c r="J25" s="15"/>
      <c r="K25" s="16" t="e">
        <f t="shared" si="0"/>
        <v>#DIV/0!</v>
      </c>
      <c r="L25" s="61" t="e">
        <f t="shared" si="1"/>
        <v>#DIV/0!</v>
      </c>
      <c r="M25" s="15"/>
      <c r="N25" s="15"/>
      <c r="P25" s="15"/>
      <c r="Q25" s="15"/>
    </row>
    <row r="26" spans="1:17" ht="18.600000000000001" thickBot="1" x14ac:dyDescent="0.4">
      <c r="A26" s="63">
        <f>'Список детей НГ'!B26</f>
        <v>0</v>
      </c>
      <c r="B26" s="15"/>
      <c r="C26" s="15"/>
      <c r="D26" s="15"/>
      <c r="E26" s="15"/>
      <c r="F26" s="15"/>
      <c r="G26" s="15"/>
      <c r="H26" s="15"/>
      <c r="I26" s="79"/>
      <c r="J26" s="15"/>
      <c r="K26" s="16" t="e">
        <f t="shared" si="0"/>
        <v>#DIV/0!</v>
      </c>
      <c r="L26" s="61" t="e">
        <f t="shared" si="1"/>
        <v>#DIV/0!</v>
      </c>
      <c r="M26" s="15"/>
      <c r="N26" s="15"/>
      <c r="O26" s="15"/>
      <c r="P26" s="15"/>
      <c r="Q26" s="15"/>
    </row>
    <row r="27" spans="1:17" ht="18.600000000000001" thickBot="1" x14ac:dyDescent="0.4">
      <c r="A27" s="63">
        <f>'Список детей НГ'!B27</f>
        <v>0</v>
      </c>
      <c r="B27" s="15"/>
      <c r="C27" s="15"/>
      <c r="D27" s="15"/>
      <c r="E27" s="15"/>
      <c r="F27" s="15"/>
      <c r="G27" s="15"/>
      <c r="H27" s="15"/>
      <c r="I27" s="79"/>
      <c r="J27" s="15"/>
      <c r="K27" s="16" t="e">
        <f t="shared" si="0"/>
        <v>#DIV/0!</v>
      </c>
      <c r="L27" s="61" t="e">
        <f t="shared" si="1"/>
        <v>#DIV/0!</v>
      </c>
      <c r="M27" s="15"/>
      <c r="N27" s="15"/>
      <c r="O27" s="15"/>
      <c r="P27" s="15"/>
      <c r="Q27" s="15"/>
    </row>
    <row r="28" spans="1:17" ht="18.600000000000001" thickBot="1" x14ac:dyDescent="0.4">
      <c r="A28" s="63">
        <f>'Список детей НГ'!B28</f>
        <v>0</v>
      </c>
      <c r="B28" s="15"/>
      <c r="C28" s="15"/>
      <c r="D28" s="15"/>
      <c r="E28" s="15"/>
      <c r="F28" s="15"/>
      <c r="G28" s="15"/>
      <c r="H28" s="15"/>
      <c r="I28" s="79"/>
      <c r="J28" s="15"/>
      <c r="K28" s="16" t="e">
        <f t="shared" si="0"/>
        <v>#DIV/0!</v>
      </c>
      <c r="L28" s="61" t="e">
        <f t="shared" si="1"/>
        <v>#DIV/0!</v>
      </c>
      <c r="M28" s="15"/>
      <c r="N28" s="15"/>
      <c r="O28" s="15"/>
      <c r="P28" s="15"/>
      <c r="Q28" s="15"/>
    </row>
    <row r="29" spans="1:17" ht="18" x14ac:dyDescent="0.35">
      <c r="A29" s="62" t="s">
        <v>38</v>
      </c>
      <c r="B29" s="26">
        <f>SUM(B12:B28)/$C$3</f>
        <v>0</v>
      </c>
      <c r="C29" s="116">
        <f t="shared" ref="C29:K29" si="2">SUM(C12:C28)/$C$3</f>
        <v>0</v>
      </c>
      <c r="D29" s="116">
        <f t="shared" si="2"/>
        <v>0</v>
      </c>
      <c r="E29" s="116">
        <f t="shared" si="2"/>
        <v>0</v>
      </c>
      <c r="F29" s="116">
        <f t="shared" si="2"/>
        <v>0</v>
      </c>
      <c r="G29" s="116">
        <f t="shared" si="2"/>
        <v>0</v>
      </c>
      <c r="H29" s="116">
        <f t="shared" si="2"/>
        <v>0</v>
      </c>
      <c r="I29" s="116">
        <f t="shared" si="2"/>
        <v>0</v>
      </c>
      <c r="J29" s="116">
        <f t="shared" si="2"/>
        <v>0</v>
      </c>
      <c r="K29" s="116" t="e">
        <f t="shared" si="2"/>
        <v>#DIV/0!</v>
      </c>
      <c r="L29" s="61" t="e">
        <f t="shared" si="1"/>
        <v>#DIV/0!</v>
      </c>
      <c r="M29" s="15"/>
      <c r="N29" s="15"/>
      <c r="O29" s="15"/>
      <c r="P29" s="15"/>
      <c r="Q29" s="15"/>
    </row>
    <row r="30" spans="1:17" ht="18" x14ac:dyDescent="0.35">
      <c r="A30" s="15"/>
      <c r="B30" s="15"/>
      <c r="C30" s="15"/>
      <c r="D30" s="15"/>
      <c r="E30" s="15"/>
      <c r="F30" s="15"/>
      <c r="G30" s="15"/>
      <c r="H30" s="15"/>
      <c r="I30" s="79"/>
      <c r="J30" s="15"/>
      <c r="K30" s="15"/>
      <c r="L30" s="15"/>
      <c r="M30" s="15"/>
      <c r="N30" s="15"/>
      <c r="O30" s="15"/>
      <c r="P30" s="15"/>
      <c r="Q30" s="15"/>
    </row>
    <row r="31" spans="1:17" ht="18" x14ac:dyDescent="0.35">
      <c r="M31" s="15"/>
      <c r="N31" s="15"/>
      <c r="O31" s="15"/>
      <c r="P31" s="15"/>
      <c r="Q31" s="15"/>
    </row>
    <row r="32" spans="1:17" ht="18" x14ac:dyDescent="0.35">
      <c r="M32" s="15"/>
      <c r="N32" s="15"/>
      <c r="O32" s="15"/>
      <c r="P32" s="15"/>
      <c r="Q32" s="15"/>
    </row>
    <row r="33" spans="13:17" ht="18" x14ac:dyDescent="0.35">
      <c r="M33" s="15"/>
      <c r="N33" s="15"/>
      <c r="O33" s="15"/>
      <c r="P33" s="15"/>
      <c r="Q33" s="15"/>
    </row>
    <row r="34" spans="13:17" ht="18" x14ac:dyDescent="0.35">
      <c r="M34" s="15"/>
      <c r="N34" s="15"/>
      <c r="O34" s="15"/>
      <c r="P34" s="15"/>
      <c r="Q34" s="15"/>
    </row>
    <row r="35" spans="13:17" ht="18" x14ac:dyDescent="0.35">
      <c r="M35" s="15"/>
      <c r="N35" s="15"/>
      <c r="O35" s="15"/>
      <c r="P35" s="15"/>
      <c r="Q35" s="15"/>
    </row>
    <row r="36" spans="13:17" ht="18" x14ac:dyDescent="0.35">
      <c r="M36" s="15"/>
      <c r="N36" s="15"/>
      <c r="O36" s="15"/>
      <c r="P36" s="15"/>
      <c r="Q36" s="15"/>
    </row>
    <row r="77" spans="1:5" ht="18" x14ac:dyDescent="0.35">
      <c r="A77" s="24"/>
      <c r="B77" s="24"/>
      <c r="C77" s="24"/>
      <c r="D77" s="24"/>
      <c r="E77" s="24"/>
    </row>
    <row r="78" spans="1:5" ht="18" x14ac:dyDescent="0.35">
      <c r="A78" s="24" t="s">
        <v>39</v>
      </c>
      <c r="B78" s="24"/>
      <c r="C78" s="24"/>
      <c r="D78" s="24"/>
      <c r="E78" s="24"/>
    </row>
    <row r="79" spans="1:5" ht="18" x14ac:dyDescent="0.35">
      <c r="A79" s="24"/>
      <c r="B79" s="24"/>
      <c r="C79" s="24"/>
      <c r="D79" s="24"/>
      <c r="E79" s="24"/>
    </row>
    <row r="80" spans="1:5" ht="18" x14ac:dyDescent="0.35">
      <c r="A80" s="24" t="s">
        <v>44</v>
      </c>
      <c r="B80" s="24" t="s">
        <v>50</v>
      </c>
      <c r="C80" s="24"/>
      <c r="D80" s="24"/>
      <c r="E80" s="24"/>
    </row>
    <row r="81" spans="1:5" ht="18" x14ac:dyDescent="0.35">
      <c r="A81" s="24" t="s">
        <v>44</v>
      </c>
      <c r="B81" s="24" t="s">
        <v>51</v>
      </c>
      <c r="C81" s="24"/>
      <c r="D81" s="24"/>
      <c r="E81" s="22"/>
    </row>
    <row r="82" spans="1:5" ht="18" x14ac:dyDescent="0.35">
      <c r="A82" s="24" t="s">
        <v>44</v>
      </c>
      <c r="B82" s="23" t="s">
        <v>52</v>
      </c>
      <c r="C82" s="24"/>
      <c r="D82" s="24"/>
      <c r="E82" s="24"/>
    </row>
    <row r="83" spans="1:5" ht="18" x14ac:dyDescent="0.35">
      <c r="A83" s="24" t="s">
        <v>44</v>
      </c>
      <c r="B83" s="125" t="s">
        <v>53</v>
      </c>
      <c r="C83" s="125"/>
      <c r="D83" s="125"/>
      <c r="E83" s="24"/>
    </row>
    <row r="84" spans="1:5" ht="18" x14ac:dyDescent="0.35">
      <c r="A84" s="24"/>
      <c r="B84" s="24" t="s">
        <v>45</v>
      </c>
      <c r="C84" s="24"/>
      <c r="D84" s="24"/>
      <c r="E84" s="24"/>
    </row>
    <row r="85" spans="1:5" ht="18" x14ac:dyDescent="0.35">
      <c r="A85" s="24" t="s">
        <v>40</v>
      </c>
      <c r="B85" s="24"/>
      <c r="C85" s="24"/>
      <c r="D85" s="24"/>
      <c r="E85" s="24"/>
    </row>
    <row r="86" spans="1:5" ht="18" x14ac:dyDescent="0.35">
      <c r="A86" s="24"/>
      <c r="B86" s="24"/>
      <c r="C86" s="24"/>
      <c r="D86" s="24"/>
      <c r="E86" s="24"/>
    </row>
    <row r="87" spans="1:5" ht="18" x14ac:dyDescent="0.35">
      <c r="A87" s="24"/>
      <c r="B87" s="24"/>
      <c r="C87" s="24"/>
      <c r="D87" s="24"/>
      <c r="E87" s="24"/>
    </row>
    <row r="88" spans="1:5" ht="18" x14ac:dyDescent="0.35">
      <c r="A88" s="24"/>
      <c r="B88" s="24"/>
      <c r="C88" s="24"/>
      <c r="D88" s="24"/>
      <c r="E88" s="24"/>
    </row>
    <row r="89" spans="1:5" ht="18" x14ac:dyDescent="0.35">
      <c r="A89" s="24"/>
      <c r="B89" s="24"/>
      <c r="C89" s="24"/>
      <c r="D89" s="24"/>
      <c r="E89" s="24"/>
    </row>
    <row r="90" spans="1:5" ht="18" x14ac:dyDescent="0.35">
      <c r="A90" s="24" t="s">
        <v>41</v>
      </c>
      <c r="B90" s="24"/>
      <c r="C90" s="24"/>
      <c r="D90" s="24"/>
      <c r="E90" s="24"/>
    </row>
    <row r="91" spans="1:5" ht="18" x14ac:dyDescent="0.35">
      <c r="A91" s="24"/>
      <c r="B91" s="24"/>
      <c r="C91" s="24"/>
      <c r="D91" s="24"/>
      <c r="E91" s="24"/>
    </row>
    <row r="92" spans="1:5" ht="18" x14ac:dyDescent="0.35">
      <c r="A92" s="24"/>
      <c r="B92" s="24"/>
      <c r="C92" s="24"/>
      <c r="D92" s="24"/>
      <c r="E92" s="24"/>
    </row>
    <row r="93" spans="1:5" ht="18" x14ac:dyDescent="0.35">
      <c r="A93" s="24"/>
      <c r="B93" s="24"/>
      <c r="C93" s="24"/>
      <c r="D93" s="24"/>
      <c r="E93" s="24"/>
    </row>
    <row r="94" spans="1:5" ht="18" x14ac:dyDescent="0.35">
      <c r="A94" s="24" t="s">
        <v>42</v>
      </c>
      <c r="B94" s="24"/>
      <c r="C94" s="24"/>
      <c r="D94" s="24"/>
      <c r="E94" s="24"/>
    </row>
    <row r="95" spans="1:5" ht="18" x14ac:dyDescent="0.35">
      <c r="A95" s="24" t="s">
        <v>43</v>
      </c>
      <c r="B95" s="24"/>
      <c r="C95" s="24"/>
      <c r="D95" s="24"/>
      <c r="E95" s="24"/>
    </row>
    <row r="96" spans="1:5" ht="18" x14ac:dyDescent="0.35">
      <c r="A96" s="24"/>
      <c r="B96" s="24"/>
      <c r="C96" s="24"/>
      <c r="D96" s="24"/>
      <c r="E96" s="24"/>
    </row>
    <row r="97" spans="1:5" ht="18" x14ac:dyDescent="0.35">
      <c r="A97" s="24"/>
      <c r="B97" s="24"/>
      <c r="C97" s="24"/>
      <c r="D97" s="24"/>
      <c r="E97" s="24"/>
    </row>
    <row r="98" spans="1:5" ht="18" x14ac:dyDescent="0.35">
      <c r="A98" s="24"/>
      <c r="B98" s="24"/>
      <c r="C98" s="24"/>
      <c r="D98" s="24"/>
      <c r="E98" s="24"/>
    </row>
    <row r="99" spans="1:5" ht="18" x14ac:dyDescent="0.35">
      <c r="A99" s="24"/>
      <c r="B99" s="24"/>
      <c r="C99" s="24"/>
      <c r="D99" s="24"/>
      <c r="E99" s="24"/>
    </row>
  </sheetData>
  <mergeCells count="1">
    <mergeCell ref="B83:D83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Q98"/>
  <sheetViews>
    <sheetView topLeftCell="A6" zoomScale="60" zoomScaleNormal="60" workbookViewId="0">
      <selection activeCell="B28" sqref="B28:K28"/>
    </sheetView>
  </sheetViews>
  <sheetFormatPr defaultRowHeight="14.4" x14ac:dyDescent="0.3"/>
  <cols>
    <col min="1" max="1" width="27.77734375" customWidth="1"/>
    <col min="2" max="2" width="26.109375" customWidth="1"/>
    <col min="3" max="3" width="27.5546875" bestFit="1" customWidth="1"/>
    <col min="4" max="4" width="43.5546875" bestFit="1" customWidth="1"/>
    <col min="5" max="5" width="24.109375" bestFit="1" customWidth="1"/>
    <col min="6" max="6" width="24.44140625" bestFit="1" customWidth="1"/>
    <col min="7" max="7" width="34.5546875" customWidth="1"/>
    <col min="8" max="8" width="22.33203125" bestFit="1" customWidth="1"/>
    <col min="9" max="9" width="22.33203125" customWidth="1"/>
    <col min="10" max="10" width="36.44140625" customWidth="1"/>
    <col min="11" max="11" width="16.109375" customWidth="1"/>
    <col min="12" max="12" width="21.21875" customWidth="1"/>
    <col min="13" max="13" width="17.5546875" bestFit="1" customWidth="1"/>
  </cols>
  <sheetData>
    <row r="1" spans="1:17" ht="18.600000000000001" thickBot="1" x14ac:dyDescent="0.4">
      <c r="A1" s="96"/>
      <c r="B1" s="96"/>
      <c r="C1" s="96"/>
      <c r="D1" s="101"/>
      <c r="E1" s="101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7" ht="18.600000000000001" thickBot="1" x14ac:dyDescent="0.4">
      <c r="A2" s="5"/>
      <c r="B2" s="5"/>
      <c r="C2" s="5"/>
      <c r="D2" s="5"/>
      <c r="E2" s="5"/>
      <c r="F2" s="79"/>
      <c r="G2" s="79"/>
      <c r="H2" s="79"/>
      <c r="I2" s="79"/>
      <c r="J2" s="79"/>
      <c r="K2" s="6">
        <v>4.5999999999999996</v>
      </c>
      <c r="L2" s="6">
        <v>5</v>
      </c>
      <c r="M2" s="79" t="s">
        <v>10</v>
      </c>
      <c r="N2" s="79"/>
      <c r="O2" s="79"/>
      <c r="P2" s="79"/>
      <c r="Q2" s="79"/>
    </row>
    <row r="3" spans="1:17" ht="15" customHeight="1" thickBot="1" x14ac:dyDescent="0.4">
      <c r="A3" s="95" t="str">
        <f>'[1]Социально-коммун. разв. КГ  '!A3:C3</f>
        <v>Кол--во детей в группе</v>
      </c>
      <c r="B3" s="97"/>
      <c r="C3" s="7">
        <f>'Список детей СГ '!C4</f>
        <v>25</v>
      </c>
      <c r="D3" s="5"/>
      <c r="E3" s="5"/>
      <c r="F3" s="79"/>
      <c r="G3" s="79"/>
      <c r="H3" s="79"/>
      <c r="I3" s="79"/>
      <c r="J3" s="79"/>
      <c r="K3" s="6">
        <v>3.6</v>
      </c>
      <c r="L3" s="6">
        <v>4.5</v>
      </c>
      <c r="M3" s="79" t="s">
        <v>22</v>
      </c>
      <c r="N3" s="79"/>
      <c r="O3" s="79"/>
      <c r="P3" s="79"/>
      <c r="Q3" s="79"/>
    </row>
    <row r="4" spans="1:17" ht="15" customHeight="1" thickBot="1" x14ac:dyDescent="0.4">
      <c r="A4" s="95" t="str">
        <f>'[1]Социально-коммун. разв. КГ  '!A4:C4</f>
        <v>Ф.И.О. воспитателя</v>
      </c>
      <c r="B4" s="97"/>
      <c r="C4" s="7" t="str">
        <f>'Список детей СГ '!C5</f>
        <v>ФИО</v>
      </c>
      <c r="D4" s="5"/>
      <c r="E4" s="5"/>
      <c r="F4" s="79"/>
      <c r="G4" s="79"/>
      <c r="H4" s="79"/>
      <c r="I4" s="79"/>
      <c r="J4" s="79"/>
      <c r="K4" s="6">
        <v>2.6</v>
      </c>
      <c r="L4" s="6">
        <v>3.5</v>
      </c>
      <c r="M4" s="79" t="s">
        <v>11</v>
      </c>
      <c r="N4" s="79"/>
      <c r="O4" s="79"/>
      <c r="P4" s="79"/>
      <c r="Q4" s="79"/>
    </row>
    <row r="5" spans="1:17" ht="15" customHeight="1" thickBot="1" x14ac:dyDescent="0.4">
      <c r="A5" s="95" t="str">
        <f>'[1]Социально-коммун. разв. КГ  '!A5:C5</f>
        <v>Ф.И.О. учителя - логопеда</v>
      </c>
      <c r="B5" s="97"/>
      <c r="C5" s="7" t="str">
        <f>'Список детей СГ '!C6</f>
        <v>ФИО</v>
      </c>
      <c r="D5" s="5"/>
      <c r="E5" s="5"/>
      <c r="F5" s="79"/>
      <c r="G5" s="79"/>
      <c r="H5" s="79"/>
      <c r="I5" s="79"/>
      <c r="J5" s="79"/>
      <c r="K5" s="6">
        <v>1.6</v>
      </c>
      <c r="L5" s="6">
        <v>2.5</v>
      </c>
      <c r="M5" s="79" t="s">
        <v>21</v>
      </c>
      <c r="N5" s="79"/>
      <c r="O5" s="79"/>
      <c r="P5" s="79"/>
      <c r="Q5" s="79"/>
    </row>
    <row r="6" spans="1:17" ht="15" customHeight="1" thickBot="1" x14ac:dyDescent="0.4">
      <c r="A6" s="95" t="str">
        <f>'[1]Социально-коммун. разв. КГ  '!A6:C6</f>
        <v>Ф.И.О. музыкального руководителя</v>
      </c>
      <c r="B6" s="97"/>
      <c r="C6" s="7" t="str">
        <f>'Список детей СГ '!C7</f>
        <v>ФИО</v>
      </c>
      <c r="D6" s="5"/>
      <c r="E6" s="5"/>
      <c r="F6" s="79"/>
      <c r="G6" s="79"/>
      <c r="H6" s="79"/>
      <c r="I6" s="79"/>
      <c r="J6" s="79"/>
      <c r="K6" s="6"/>
      <c r="L6" s="6">
        <v>1.5</v>
      </c>
      <c r="M6" s="79" t="s">
        <v>12</v>
      </c>
      <c r="N6" s="79"/>
      <c r="O6" s="79"/>
      <c r="P6" s="79"/>
      <c r="Q6" s="79"/>
    </row>
    <row r="7" spans="1:17" ht="18" customHeight="1" thickBot="1" x14ac:dyDescent="0.4">
      <c r="A7" s="95" t="str">
        <f>'[1]Социально-коммун. разв. КГ  '!A7:C7</f>
        <v>Ф.И.О. инструктора по физичесой культуре</v>
      </c>
      <c r="B7" s="97"/>
      <c r="C7" s="7" t="str">
        <f>'Список детей СГ '!C8</f>
        <v>ФИО</v>
      </c>
      <c r="D7" s="5"/>
      <c r="E7" s="5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</row>
    <row r="8" spans="1:17" ht="15" customHeight="1" thickBot="1" x14ac:dyDescent="0.4">
      <c r="A8" s="95" t="str">
        <f>'[1]Социально-коммун. разв. КГ  '!A8:C8</f>
        <v>Ф.И.О педагога психолога</v>
      </c>
      <c r="B8" s="97"/>
      <c r="C8" s="7" t="str">
        <f>'Список детей СГ '!C9</f>
        <v>ФИО</v>
      </c>
      <c r="D8" s="5"/>
      <c r="E8" s="5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ht="15" customHeight="1" thickBot="1" x14ac:dyDescent="0.4">
      <c r="A9" s="95" t="str">
        <f>'[1]Социально-коммун. разв. КГ  '!A9:C9</f>
        <v>Ф.И.О. тьютора</v>
      </c>
      <c r="B9" s="97"/>
      <c r="C9" s="7" t="str">
        <f>'Список детей СГ '!C10</f>
        <v>ФИО</v>
      </c>
      <c r="D9" s="5"/>
      <c r="E9" s="5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ht="18.600000000000001" thickBot="1" x14ac:dyDescent="0.4">
      <c r="A10" s="5"/>
      <c r="B10" s="5"/>
      <c r="C10" s="5"/>
      <c r="D10" s="5"/>
      <c r="E10" s="5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spans="1:17" ht="180.6" customHeight="1" thickBot="1" x14ac:dyDescent="0.4">
      <c r="A11" s="54" t="s">
        <v>9</v>
      </c>
      <c r="B11" s="93" t="s">
        <v>108</v>
      </c>
      <c r="C11" s="94" t="s">
        <v>109</v>
      </c>
      <c r="D11" s="94" t="s">
        <v>110</v>
      </c>
      <c r="E11" s="94" t="s">
        <v>111</v>
      </c>
      <c r="F11" s="94" t="s">
        <v>112</v>
      </c>
      <c r="G11" s="94" t="s">
        <v>113</v>
      </c>
      <c r="H11" s="94" t="s">
        <v>114</v>
      </c>
      <c r="I11" s="94" t="s">
        <v>115</v>
      </c>
      <c r="J11" s="94" t="s">
        <v>116</v>
      </c>
      <c r="K11" s="100" t="s">
        <v>19</v>
      </c>
      <c r="L11" s="100" t="s">
        <v>20</v>
      </c>
      <c r="M11" s="79"/>
      <c r="N11" s="79"/>
      <c r="P11" s="79"/>
      <c r="Q11" s="79"/>
    </row>
    <row r="12" spans="1:17" ht="19.2" customHeight="1" thickBot="1" x14ac:dyDescent="0.4">
      <c r="A12" s="63">
        <f>'Список детей СГ '!B12</f>
        <v>0</v>
      </c>
      <c r="B12" s="79"/>
      <c r="C12" s="79"/>
      <c r="D12" s="79"/>
      <c r="E12" s="79"/>
      <c r="F12" s="79"/>
      <c r="G12" s="79"/>
      <c r="H12" s="79"/>
      <c r="I12" s="79"/>
      <c r="J12" s="79"/>
      <c r="K12" s="16" t="e">
        <f t="shared" ref="K12:K28" si="0">AVERAGE($B12:$J12)</f>
        <v>#DIV/0!</v>
      </c>
      <c r="L12" s="61" t="e">
        <f>IF(AND(K12&lt;$L$6),$M$6,IF(AND(K12&gt;$K$5,K12&lt;$L$5),$M$5,IF(AND(K12&gt;$K$4,K12&lt;$L$4),$M$4,IF(AND(K12&gt;$K$3,K12&lt;$L$3),$M$3,IF(AND(K12&gt;$K$2,K12&lt;$L$2),$M$2)))))</f>
        <v>#DIV/0!</v>
      </c>
      <c r="M12" s="79"/>
      <c r="N12" s="79"/>
      <c r="P12" s="79"/>
      <c r="Q12" s="79"/>
    </row>
    <row r="13" spans="1:17" ht="18.600000000000001" thickBot="1" x14ac:dyDescent="0.4">
      <c r="A13" s="63">
        <f>'Список детей СГ '!B13</f>
        <v>0</v>
      </c>
      <c r="B13" s="79"/>
      <c r="C13" s="79"/>
      <c r="D13" s="79"/>
      <c r="E13" s="79"/>
      <c r="F13" s="79"/>
      <c r="G13" s="79"/>
      <c r="H13" s="79"/>
      <c r="I13" s="79"/>
      <c r="J13" s="79"/>
      <c r="K13" s="16" t="e">
        <f t="shared" si="0"/>
        <v>#DIV/0!</v>
      </c>
      <c r="L13" s="61" t="e">
        <f t="shared" ref="L13:L28" si="1">IF(AND(K13&lt;$L$6),$M$6,IF(AND(K13&gt;$K$5,K13&lt;$L$5),$M$5,IF(AND(K13&gt;$K$4,K13&lt;$L$4),$M$4,IF(AND(K13&gt;$K$3,K13&lt;$L$3),$M$3,IF(AND(K13&gt;$K$2,K13&lt;$L$2),$M$2)))))</f>
        <v>#DIV/0!</v>
      </c>
      <c r="M13" s="79"/>
      <c r="N13" s="79"/>
      <c r="P13" s="79"/>
      <c r="Q13" s="79"/>
    </row>
    <row r="14" spans="1:17" ht="18.600000000000001" thickBot="1" x14ac:dyDescent="0.4">
      <c r="A14" s="63">
        <f>'Список детей СГ '!B14</f>
        <v>0</v>
      </c>
      <c r="B14" s="79"/>
      <c r="C14" s="79"/>
      <c r="D14" s="79"/>
      <c r="E14" s="79"/>
      <c r="F14" s="79"/>
      <c r="G14" s="79"/>
      <c r="H14" s="79"/>
      <c r="I14" s="79"/>
      <c r="J14" s="79"/>
      <c r="K14" s="16" t="e">
        <f t="shared" si="0"/>
        <v>#DIV/0!</v>
      </c>
      <c r="L14" s="61" t="e">
        <f t="shared" si="1"/>
        <v>#DIV/0!</v>
      </c>
      <c r="M14" s="79"/>
      <c r="N14" s="79"/>
      <c r="P14" s="79"/>
      <c r="Q14" s="79"/>
    </row>
    <row r="15" spans="1:17" ht="18.600000000000001" thickBot="1" x14ac:dyDescent="0.4">
      <c r="A15" s="63">
        <f>'Список детей СГ '!B15</f>
        <v>0</v>
      </c>
      <c r="B15" s="79"/>
      <c r="C15" s="79"/>
      <c r="D15" s="79"/>
      <c r="E15" s="79"/>
      <c r="F15" s="79"/>
      <c r="G15" s="79"/>
      <c r="H15" s="79"/>
      <c r="I15" s="79"/>
      <c r="J15" s="79"/>
      <c r="K15" s="16" t="e">
        <f t="shared" si="0"/>
        <v>#DIV/0!</v>
      </c>
      <c r="L15" s="61" t="e">
        <f t="shared" si="1"/>
        <v>#DIV/0!</v>
      </c>
      <c r="M15" s="79"/>
      <c r="N15" s="79"/>
      <c r="P15" s="79"/>
      <c r="Q15" s="79"/>
    </row>
    <row r="16" spans="1:17" ht="18.600000000000001" thickBot="1" x14ac:dyDescent="0.4">
      <c r="A16" s="63">
        <f>'Список детей СГ '!B16</f>
        <v>0</v>
      </c>
      <c r="B16" s="79"/>
      <c r="C16" s="79"/>
      <c r="D16" s="79"/>
      <c r="E16" s="79"/>
      <c r="F16" s="79"/>
      <c r="G16" s="79"/>
      <c r="H16" s="79"/>
      <c r="I16" s="79"/>
      <c r="J16" s="79"/>
      <c r="K16" s="16" t="e">
        <f t="shared" si="0"/>
        <v>#DIV/0!</v>
      </c>
      <c r="L16" s="61" t="e">
        <f t="shared" si="1"/>
        <v>#DIV/0!</v>
      </c>
      <c r="M16" s="79"/>
      <c r="N16" s="79"/>
      <c r="P16" s="79"/>
      <c r="Q16" s="79"/>
    </row>
    <row r="17" spans="1:17" ht="18.600000000000001" thickBot="1" x14ac:dyDescent="0.4">
      <c r="A17" s="63">
        <f>'Список детей СГ '!B17</f>
        <v>0</v>
      </c>
      <c r="B17" s="79"/>
      <c r="C17" s="79"/>
      <c r="D17" s="79"/>
      <c r="E17" s="79"/>
      <c r="F17" s="79"/>
      <c r="G17" s="79"/>
      <c r="H17" s="79"/>
      <c r="I17" s="79"/>
      <c r="J17" s="79"/>
      <c r="K17" s="16" t="e">
        <f t="shared" si="0"/>
        <v>#DIV/0!</v>
      </c>
      <c r="L17" s="61" t="e">
        <f t="shared" si="1"/>
        <v>#DIV/0!</v>
      </c>
      <c r="M17" s="79"/>
      <c r="N17" s="79"/>
      <c r="P17" s="79"/>
      <c r="Q17" s="79"/>
    </row>
    <row r="18" spans="1:17" ht="18.600000000000001" thickBot="1" x14ac:dyDescent="0.4">
      <c r="A18" s="63">
        <f>'Список детей СГ '!B18</f>
        <v>0</v>
      </c>
      <c r="B18" s="79"/>
      <c r="C18" s="79"/>
      <c r="D18" s="79"/>
      <c r="E18" s="79"/>
      <c r="F18" s="79"/>
      <c r="G18" s="79"/>
      <c r="H18" s="79"/>
      <c r="I18" s="79"/>
      <c r="J18" s="79"/>
      <c r="K18" s="16" t="e">
        <f t="shared" si="0"/>
        <v>#DIV/0!</v>
      </c>
      <c r="L18" s="61" t="e">
        <f t="shared" si="1"/>
        <v>#DIV/0!</v>
      </c>
      <c r="M18" s="79"/>
      <c r="N18" s="79"/>
      <c r="P18" s="79"/>
      <c r="Q18" s="79"/>
    </row>
    <row r="19" spans="1:17" ht="18.600000000000001" thickBot="1" x14ac:dyDescent="0.4">
      <c r="A19" s="63">
        <f>'Список детей СГ '!B19</f>
        <v>0</v>
      </c>
      <c r="B19" s="79"/>
      <c r="C19" s="79"/>
      <c r="D19" s="79"/>
      <c r="E19" s="79"/>
      <c r="F19" s="79"/>
      <c r="G19" s="79"/>
      <c r="H19" s="79"/>
      <c r="I19" s="79"/>
      <c r="J19" s="79"/>
      <c r="K19" s="16" t="e">
        <f t="shared" si="0"/>
        <v>#DIV/0!</v>
      </c>
      <c r="L19" s="61" t="e">
        <f t="shared" si="1"/>
        <v>#DIV/0!</v>
      </c>
      <c r="M19" s="79"/>
      <c r="N19" s="79"/>
      <c r="P19" s="79"/>
      <c r="Q19" s="79"/>
    </row>
    <row r="20" spans="1:17" ht="18.600000000000001" thickBot="1" x14ac:dyDescent="0.4">
      <c r="A20" s="63">
        <f>'Список детей СГ '!B20</f>
        <v>0</v>
      </c>
      <c r="B20" s="79"/>
      <c r="C20" s="79"/>
      <c r="D20" s="79"/>
      <c r="E20" s="79"/>
      <c r="F20" s="79"/>
      <c r="G20" s="79"/>
      <c r="H20" s="79"/>
      <c r="I20" s="79"/>
      <c r="J20" s="79"/>
      <c r="K20" s="16" t="e">
        <f t="shared" si="0"/>
        <v>#DIV/0!</v>
      </c>
      <c r="L20" s="61" t="e">
        <f t="shared" si="1"/>
        <v>#DIV/0!</v>
      </c>
      <c r="M20" s="79"/>
      <c r="N20" s="79"/>
      <c r="P20" s="79"/>
      <c r="Q20" s="79"/>
    </row>
    <row r="21" spans="1:17" ht="18.600000000000001" thickBot="1" x14ac:dyDescent="0.4">
      <c r="A21" s="63">
        <f>'Список детей СГ '!B21</f>
        <v>0</v>
      </c>
      <c r="B21" s="79"/>
      <c r="C21" s="79"/>
      <c r="D21" s="79"/>
      <c r="E21" s="79"/>
      <c r="F21" s="79"/>
      <c r="G21" s="79"/>
      <c r="H21" s="79"/>
      <c r="I21" s="79"/>
      <c r="J21" s="79"/>
      <c r="K21" s="16" t="e">
        <f t="shared" si="0"/>
        <v>#DIV/0!</v>
      </c>
      <c r="L21" s="61" t="e">
        <f t="shared" si="1"/>
        <v>#DIV/0!</v>
      </c>
      <c r="M21" s="79"/>
      <c r="N21" s="79"/>
      <c r="P21" s="79"/>
      <c r="Q21" s="79"/>
    </row>
    <row r="22" spans="1:17" ht="18.600000000000001" thickBot="1" x14ac:dyDescent="0.4">
      <c r="A22" s="63">
        <f>'Список детей СГ '!B22</f>
        <v>0</v>
      </c>
      <c r="B22" s="79"/>
      <c r="C22" s="79"/>
      <c r="D22" s="79"/>
      <c r="E22" s="79"/>
      <c r="F22" s="79"/>
      <c r="G22" s="79"/>
      <c r="H22" s="79"/>
      <c r="I22" s="79"/>
      <c r="J22" s="79"/>
      <c r="K22" s="16" t="e">
        <f t="shared" si="0"/>
        <v>#DIV/0!</v>
      </c>
      <c r="L22" s="61" t="e">
        <f t="shared" si="1"/>
        <v>#DIV/0!</v>
      </c>
      <c r="M22" s="79"/>
      <c r="N22" s="79"/>
      <c r="P22" s="79"/>
      <c r="Q22" s="79"/>
    </row>
    <row r="23" spans="1:17" ht="18.600000000000001" thickBot="1" x14ac:dyDescent="0.4">
      <c r="A23" s="63">
        <f>'Список детей СГ '!B23</f>
        <v>0</v>
      </c>
      <c r="B23" s="79"/>
      <c r="C23" s="79"/>
      <c r="D23" s="79"/>
      <c r="E23" s="79"/>
      <c r="F23" s="79"/>
      <c r="G23" s="79"/>
      <c r="H23" s="79"/>
      <c r="I23" s="79"/>
      <c r="J23" s="79"/>
      <c r="K23" s="16" t="e">
        <f t="shared" si="0"/>
        <v>#DIV/0!</v>
      </c>
      <c r="L23" s="61" t="e">
        <f t="shared" si="1"/>
        <v>#DIV/0!</v>
      </c>
      <c r="M23" s="79"/>
      <c r="N23" s="79"/>
      <c r="P23" s="79"/>
      <c r="Q23" s="79"/>
    </row>
    <row r="24" spans="1:17" ht="18.600000000000001" thickBot="1" x14ac:dyDescent="0.4">
      <c r="A24" s="63">
        <f>'Список детей СГ '!B24</f>
        <v>0</v>
      </c>
      <c r="B24" s="79"/>
      <c r="C24" s="79"/>
      <c r="D24" s="79"/>
      <c r="E24" s="79"/>
      <c r="F24" s="79"/>
      <c r="G24" s="79"/>
      <c r="H24" s="79"/>
      <c r="I24" s="79"/>
      <c r="J24" s="79"/>
      <c r="K24" s="16" t="e">
        <f t="shared" si="0"/>
        <v>#DIV/0!</v>
      </c>
      <c r="L24" s="61" t="e">
        <f t="shared" si="1"/>
        <v>#DIV/0!</v>
      </c>
      <c r="M24" s="79"/>
      <c r="N24" s="79"/>
      <c r="P24" s="79"/>
      <c r="Q24" s="79"/>
    </row>
    <row r="25" spans="1:17" ht="18.600000000000001" thickBot="1" x14ac:dyDescent="0.4">
      <c r="A25" s="63">
        <f>'Список детей СГ '!B25</f>
        <v>0</v>
      </c>
      <c r="B25" s="79"/>
      <c r="C25" s="79"/>
      <c r="D25" s="79"/>
      <c r="E25" s="79"/>
      <c r="F25" s="79"/>
      <c r="G25" s="79"/>
      <c r="H25" s="79"/>
      <c r="I25" s="79"/>
      <c r="J25" s="79"/>
      <c r="K25" s="16" t="e">
        <f t="shared" si="0"/>
        <v>#DIV/0!</v>
      </c>
      <c r="L25" s="61" t="e">
        <f t="shared" si="1"/>
        <v>#DIV/0!</v>
      </c>
      <c r="M25" s="79"/>
      <c r="N25" s="79"/>
      <c r="P25" s="79"/>
      <c r="Q25" s="79"/>
    </row>
    <row r="26" spans="1:17" ht="18.600000000000001" thickBot="1" x14ac:dyDescent="0.4">
      <c r="A26" s="63">
        <f>'Список детей СГ '!B26</f>
        <v>0</v>
      </c>
      <c r="B26" s="79"/>
      <c r="C26" s="79"/>
      <c r="D26" s="79"/>
      <c r="E26" s="79"/>
      <c r="F26" s="79"/>
      <c r="G26" s="79"/>
      <c r="H26" s="79"/>
      <c r="I26" s="79"/>
      <c r="J26" s="79"/>
      <c r="K26" s="16" t="e">
        <f t="shared" si="0"/>
        <v>#DIV/0!</v>
      </c>
      <c r="L26" s="61" t="e">
        <f t="shared" si="1"/>
        <v>#DIV/0!</v>
      </c>
      <c r="M26" s="79"/>
      <c r="N26" s="79"/>
      <c r="O26" s="79"/>
      <c r="P26" s="79"/>
      <c r="Q26" s="79"/>
    </row>
    <row r="27" spans="1:17" ht="18.600000000000001" thickBot="1" x14ac:dyDescent="0.4">
      <c r="A27" s="63">
        <f>'Список детей СГ '!B27</f>
        <v>0</v>
      </c>
      <c r="B27" s="79"/>
      <c r="C27" s="79"/>
      <c r="D27" s="79"/>
      <c r="E27" s="79"/>
      <c r="F27" s="79"/>
      <c r="G27" s="79"/>
      <c r="H27" s="79"/>
      <c r="I27" s="79"/>
      <c r="J27" s="79"/>
      <c r="K27" s="16" t="e">
        <f t="shared" si="0"/>
        <v>#DIV/0!</v>
      </c>
      <c r="L27" s="61" t="e">
        <f t="shared" si="1"/>
        <v>#DIV/0!</v>
      </c>
      <c r="M27" s="79"/>
      <c r="N27" s="79"/>
      <c r="O27" s="79"/>
      <c r="P27" s="79"/>
      <c r="Q27" s="79"/>
    </row>
    <row r="28" spans="1:17" ht="18" x14ac:dyDescent="0.35">
      <c r="A28" s="62" t="s">
        <v>38</v>
      </c>
      <c r="B28" s="80">
        <f t="shared" ref="B28:H28" si="2">SUM(B12:B27)/$C$3</f>
        <v>0</v>
      </c>
      <c r="C28" s="116">
        <f t="shared" ref="C28" si="3">SUM(C12:C27)/$C$3</f>
        <v>0</v>
      </c>
      <c r="D28" s="116">
        <f t="shared" ref="D28" si="4">SUM(D12:D27)/$C$3</f>
        <v>0</v>
      </c>
      <c r="E28" s="116">
        <f t="shared" ref="E28" si="5">SUM(E12:E27)/$C$3</f>
        <v>0</v>
      </c>
      <c r="F28" s="116">
        <f t="shared" ref="F28" si="6">SUM(F12:F27)/$C$3</f>
        <v>0</v>
      </c>
      <c r="G28" s="116">
        <f t="shared" ref="G28" si="7">SUM(G12:G27)/$C$3</f>
        <v>0</v>
      </c>
      <c r="H28" s="116">
        <f t="shared" ref="H28" si="8">SUM(H12:H27)/$C$3</f>
        <v>0</v>
      </c>
      <c r="I28" s="116">
        <f t="shared" ref="I28" si="9">SUM(I12:I27)/$C$3</f>
        <v>0</v>
      </c>
      <c r="J28" s="116">
        <f t="shared" ref="J28" si="10">SUM(J12:J27)/$C$3</f>
        <v>0</v>
      </c>
      <c r="K28" s="116" t="e">
        <f t="shared" ref="K28" si="11">SUM(K12:K27)/$C$3</f>
        <v>#DIV/0!</v>
      </c>
      <c r="L28" s="61" t="e">
        <f t="shared" si="1"/>
        <v>#DIV/0!</v>
      </c>
      <c r="M28" s="79"/>
      <c r="N28" s="79"/>
      <c r="O28" s="79"/>
      <c r="P28" s="79"/>
      <c r="Q28" s="79"/>
    </row>
    <row r="29" spans="1:17" ht="18" x14ac:dyDescent="0.35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</row>
    <row r="30" spans="1:17" ht="18" x14ac:dyDescent="0.35">
      <c r="M30" s="79"/>
      <c r="N30" s="79"/>
      <c r="O30" s="79"/>
      <c r="P30" s="79"/>
      <c r="Q30" s="79"/>
    </row>
    <row r="31" spans="1:17" ht="18" x14ac:dyDescent="0.35">
      <c r="M31" s="79"/>
      <c r="N31" s="79"/>
      <c r="O31" s="79"/>
      <c r="P31" s="79"/>
      <c r="Q31" s="79"/>
    </row>
    <row r="32" spans="1:17" ht="18" x14ac:dyDescent="0.35">
      <c r="M32" s="79"/>
      <c r="N32" s="79"/>
      <c r="O32" s="79"/>
      <c r="P32" s="79"/>
      <c r="Q32" s="79"/>
    </row>
    <row r="33" spans="13:17" ht="18" x14ac:dyDescent="0.35">
      <c r="M33" s="79"/>
      <c r="N33" s="79"/>
      <c r="O33" s="79"/>
      <c r="P33" s="79"/>
      <c r="Q33" s="79"/>
    </row>
    <row r="34" spans="13:17" ht="18" x14ac:dyDescent="0.35">
      <c r="M34" s="79"/>
      <c r="N34" s="79"/>
      <c r="O34" s="79"/>
      <c r="P34" s="79"/>
      <c r="Q34" s="79"/>
    </row>
    <row r="35" spans="13:17" ht="18" x14ac:dyDescent="0.35">
      <c r="M35" s="79"/>
      <c r="N35" s="79"/>
      <c r="O35" s="79"/>
      <c r="P35" s="79"/>
      <c r="Q35" s="79"/>
    </row>
    <row r="36" spans="13:17" ht="18" x14ac:dyDescent="0.35">
      <c r="M36" s="79"/>
      <c r="N36" s="79"/>
      <c r="O36" s="79"/>
      <c r="P36" s="79"/>
      <c r="Q36" s="79"/>
    </row>
    <row r="76" spans="1:5" ht="18" x14ac:dyDescent="0.35">
      <c r="A76" s="81"/>
      <c r="B76" s="81"/>
      <c r="C76" s="81"/>
      <c r="D76" s="81"/>
      <c r="E76" s="81"/>
    </row>
    <row r="77" spans="1:5" ht="18" x14ac:dyDescent="0.35">
      <c r="A77" s="81" t="s">
        <v>39</v>
      </c>
      <c r="B77" s="81"/>
      <c r="C77" s="81"/>
      <c r="D77" s="81"/>
      <c r="E77" s="81"/>
    </row>
    <row r="78" spans="1:5" ht="18" x14ac:dyDescent="0.35">
      <c r="A78" s="81"/>
      <c r="B78" s="81"/>
      <c r="C78" s="81"/>
      <c r="D78" s="81"/>
      <c r="E78" s="81"/>
    </row>
    <row r="79" spans="1:5" ht="18" x14ac:dyDescent="0.35">
      <c r="A79" s="81" t="s">
        <v>44</v>
      </c>
      <c r="B79" s="81" t="s">
        <v>50</v>
      </c>
      <c r="C79" s="81"/>
      <c r="D79" s="81"/>
      <c r="E79" s="81"/>
    </row>
    <row r="80" spans="1:5" ht="18" x14ac:dyDescent="0.35">
      <c r="A80" s="81" t="s">
        <v>44</v>
      </c>
      <c r="B80" s="81" t="s">
        <v>51</v>
      </c>
      <c r="C80" s="81"/>
      <c r="D80" s="81"/>
      <c r="E80" s="22"/>
    </row>
    <row r="81" spans="1:5" ht="18" x14ac:dyDescent="0.35">
      <c r="A81" s="81" t="s">
        <v>44</v>
      </c>
      <c r="B81" s="23" t="s">
        <v>52</v>
      </c>
      <c r="C81" s="81"/>
      <c r="D81" s="81"/>
      <c r="E81" s="81"/>
    </row>
    <row r="82" spans="1:5" ht="18" x14ac:dyDescent="0.35">
      <c r="A82" s="81" t="s">
        <v>44</v>
      </c>
      <c r="B82" s="125" t="s">
        <v>53</v>
      </c>
      <c r="C82" s="125"/>
      <c r="D82" s="125"/>
      <c r="E82" s="81"/>
    </row>
    <row r="83" spans="1:5" ht="18" x14ac:dyDescent="0.35">
      <c r="A83" s="81"/>
      <c r="B83" s="81" t="s">
        <v>45</v>
      </c>
      <c r="C83" s="81"/>
      <c r="D83" s="81"/>
      <c r="E83" s="81"/>
    </row>
    <row r="84" spans="1:5" ht="18" x14ac:dyDescent="0.35">
      <c r="A84" s="81" t="s">
        <v>40</v>
      </c>
      <c r="B84" s="81"/>
      <c r="C84" s="81"/>
      <c r="D84" s="81"/>
      <c r="E84" s="81"/>
    </row>
    <row r="85" spans="1:5" ht="18" x14ac:dyDescent="0.35">
      <c r="A85" s="81"/>
      <c r="B85" s="81"/>
      <c r="C85" s="81"/>
      <c r="D85" s="81"/>
      <c r="E85" s="81"/>
    </row>
    <row r="86" spans="1:5" ht="18" x14ac:dyDescent="0.35">
      <c r="A86" s="81"/>
      <c r="B86" s="81"/>
      <c r="C86" s="81"/>
      <c r="D86" s="81"/>
      <c r="E86" s="81"/>
    </row>
    <row r="87" spans="1:5" ht="18" x14ac:dyDescent="0.35">
      <c r="A87" s="81"/>
      <c r="B87" s="81"/>
      <c r="C87" s="81"/>
      <c r="D87" s="81"/>
      <c r="E87" s="81"/>
    </row>
    <row r="88" spans="1:5" ht="18" x14ac:dyDescent="0.35">
      <c r="A88" s="81"/>
      <c r="B88" s="81"/>
      <c r="C88" s="81"/>
      <c r="D88" s="81"/>
      <c r="E88" s="81"/>
    </row>
    <row r="89" spans="1:5" ht="18" x14ac:dyDescent="0.35">
      <c r="A89" s="81" t="s">
        <v>41</v>
      </c>
      <c r="B89" s="81"/>
      <c r="C89" s="81"/>
      <c r="D89" s="81"/>
      <c r="E89" s="81"/>
    </row>
    <row r="90" spans="1:5" ht="18" x14ac:dyDescent="0.35">
      <c r="A90" s="81"/>
      <c r="B90" s="81"/>
      <c r="C90" s="81"/>
      <c r="D90" s="81"/>
      <c r="E90" s="81"/>
    </row>
    <row r="91" spans="1:5" ht="18" x14ac:dyDescent="0.35">
      <c r="A91" s="81"/>
      <c r="B91" s="81"/>
      <c r="C91" s="81"/>
      <c r="D91" s="81"/>
      <c r="E91" s="81"/>
    </row>
    <row r="92" spans="1:5" ht="18" x14ac:dyDescent="0.35">
      <c r="A92" s="81"/>
      <c r="B92" s="81"/>
      <c r="C92" s="81"/>
      <c r="D92" s="81"/>
      <c r="E92" s="81"/>
    </row>
    <row r="93" spans="1:5" ht="18" x14ac:dyDescent="0.35">
      <c r="A93" s="81" t="s">
        <v>42</v>
      </c>
      <c r="B93" s="81"/>
      <c r="C93" s="81"/>
      <c r="D93" s="81"/>
      <c r="E93" s="81"/>
    </row>
    <row r="94" spans="1:5" ht="18" x14ac:dyDescent="0.35">
      <c r="A94" s="81" t="s">
        <v>43</v>
      </c>
      <c r="B94" s="81"/>
      <c r="C94" s="81"/>
      <c r="D94" s="81"/>
      <c r="E94" s="81"/>
    </row>
    <row r="95" spans="1:5" ht="18" x14ac:dyDescent="0.35">
      <c r="A95" s="81"/>
      <c r="B95" s="81"/>
      <c r="C95" s="81"/>
      <c r="D95" s="81"/>
      <c r="E95" s="81"/>
    </row>
    <row r="96" spans="1:5" ht="18" x14ac:dyDescent="0.35">
      <c r="A96" s="81"/>
      <c r="B96" s="81"/>
      <c r="C96" s="81"/>
      <c r="D96" s="81"/>
      <c r="E96" s="81"/>
    </row>
    <row r="97" spans="1:5" ht="18" x14ac:dyDescent="0.35">
      <c r="A97" s="81"/>
      <c r="B97" s="81"/>
      <c r="C97" s="81"/>
      <c r="D97" s="81"/>
      <c r="E97" s="81"/>
    </row>
    <row r="98" spans="1:5" ht="18" x14ac:dyDescent="0.35">
      <c r="A98" s="81"/>
      <c r="B98" s="81"/>
      <c r="C98" s="81"/>
      <c r="D98" s="81"/>
      <c r="E98" s="81"/>
    </row>
  </sheetData>
  <mergeCells count="1">
    <mergeCell ref="B82:D8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Q99"/>
  <sheetViews>
    <sheetView topLeftCell="A4" zoomScale="60" zoomScaleNormal="60" workbookViewId="0">
      <selection activeCell="J12" sqref="B12:J28"/>
    </sheetView>
  </sheetViews>
  <sheetFormatPr defaultRowHeight="14.4" x14ac:dyDescent="0.3"/>
  <cols>
    <col min="1" max="1" width="27.77734375" customWidth="1"/>
    <col min="2" max="2" width="26.109375" customWidth="1"/>
    <col min="3" max="3" width="27.5546875" bestFit="1" customWidth="1"/>
    <col min="4" max="4" width="43.5546875" bestFit="1" customWidth="1"/>
    <col min="5" max="5" width="24.109375" bestFit="1" customWidth="1"/>
    <col min="6" max="6" width="24.44140625" bestFit="1" customWidth="1"/>
    <col min="7" max="7" width="34.5546875" customWidth="1"/>
    <col min="8" max="8" width="22.33203125" bestFit="1" customWidth="1"/>
    <col min="9" max="9" width="22.33203125" customWidth="1"/>
    <col min="10" max="10" width="36.44140625" customWidth="1"/>
    <col min="11" max="11" width="16.109375" customWidth="1"/>
    <col min="12" max="12" width="22.33203125" customWidth="1"/>
    <col min="13" max="13" width="17.5546875" bestFit="1" customWidth="1"/>
  </cols>
  <sheetData>
    <row r="1" spans="1:17" ht="18.600000000000001" thickBot="1" x14ac:dyDescent="0.4">
      <c r="A1" s="96"/>
      <c r="B1" s="96"/>
      <c r="C1" s="96"/>
      <c r="D1" s="101"/>
      <c r="E1" s="101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7" ht="18.600000000000001" thickBot="1" x14ac:dyDescent="0.4">
      <c r="A2" s="5"/>
      <c r="B2" s="5"/>
      <c r="C2" s="5"/>
      <c r="D2" s="5"/>
      <c r="E2" s="5"/>
      <c r="F2" s="79"/>
      <c r="G2" s="79"/>
      <c r="H2" s="79"/>
      <c r="I2" s="79"/>
      <c r="J2" s="79"/>
      <c r="K2" s="6">
        <v>4.5999999999999996</v>
      </c>
      <c r="L2" s="6">
        <v>5</v>
      </c>
      <c r="M2" s="79" t="s">
        <v>10</v>
      </c>
      <c r="N2" s="79"/>
      <c r="O2" s="79"/>
      <c r="P2" s="79"/>
      <c r="Q2" s="79"/>
    </row>
    <row r="3" spans="1:17" ht="15" customHeight="1" thickBot="1" x14ac:dyDescent="0.4">
      <c r="A3" s="95" t="str">
        <f>'[1]Социально-коммун. разв. КГ  '!A3:C3</f>
        <v>Кол--во детей в группе</v>
      </c>
      <c r="B3" s="97"/>
      <c r="C3" s="7">
        <f>'Список детей СГ '!C4</f>
        <v>25</v>
      </c>
      <c r="D3" s="5"/>
      <c r="E3" s="5"/>
      <c r="F3" s="79"/>
      <c r="G3" s="79"/>
      <c r="H3" s="79"/>
      <c r="I3" s="79"/>
      <c r="J3" s="79"/>
      <c r="K3" s="6">
        <v>3.6</v>
      </c>
      <c r="L3" s="6">
        <v>4.5</v>
      </c>
      <c r="M3" s="79" t="s">
        <v>22</v>
      </c>
      <c r="N3" s="79"/>
      <c r="O3" s="79"/>
      <c r="P3" s="79"/>
      <c r="Q3" s="79"/>
    </row>
    <row r="4" spans="1:17" ht="15" customHeight="1" thickBot="1" x14ac:dyDescent="0.4">
      <c r="A4" s="95" t="str">
        <f>'[1]Социально-коммун. разв. КГ  '!A4:C4</f>
        <v>Ф.И.О. воспитателя</v>
      </c>
      <c r="B4" s="97"/>
      <c r="C4" s="7" t="str">
        <f>'Список детей СГ '!C5</f>
        <v>ФИО</v>
      </c>
      <c r="D4" s="5"/>
      <c r="E4" s="5"/>
      <c r="F4" s="79"/>
      <c r="G4" s="79"/>
      <c r="H4" s="79"/>
      <c r="I4" s="79"/>
      <c r="J4" s="79"/>
      <c r="K4" s="6">
        <v>2.6</v>
      </c>
      <c r="L4" s="6">
        <v>3.5</v>
      </c>
      <c r="M4" s="79" t="s">
        <v>11</v>
      </c>
      <c r="N4" s="79"/>
      <c r="O4" s="79"/>
      <c r="P4" s="79"/>
      <c r="Q4" s="79"/>
    </row>
    <row r="5" spans="1:17" ht="15" customHeight="1" thickBot="1" x14ac:dyDescent="0.4">
      <c r="A5" s="95" t="str">
        <f>'[1]Социально-коммун. разв. КГ  '!A5:C5</f>
        <v>Ф.И.О. учителя - логопеда</v>
      </c>
      <c r="B5" s="97"/>
      <c r="C5" s="7" t="str">
        <f>'Список детей СГ '!C6</f>
        <v>ФИО</v>
      </c>
      <c r="D5" s="5"/>
      <c r="E5" s="5"/>
      <c r="F5" s="79"/>
      <c r="G5" s="79"/>
      <c r="H5" s="79"/>
      <c r="I5" s="79"/>
      <c r="J5" s="79"/>
      <c r="K5" s="6">
        <v>1.6</v>
      </c>
      <c r="L5" s="6">
        <v>2.5</v>
      </c>
      <c r="M5" s="79" t="s">
        <v>21</v>
      </c>
      <c r="N5" s="79"/>
      <c r="O5" s="79"/>
      <c r="P5" s="79"/>
      <c r="Q5" s="79"/>
    </row>
    <row r="6" spans="1:17" ht="15" customHeight="1" thickBot="1" x14ac:dyDescent="0.4">
      <c r="A6" s="95" t="str">
        <f>'[1]Социально-коммун. разв. КГ  '!A6:C6</f>
        <v>Ф.И.О. музыкального руководителя</v>
      </c>
      <c r="B6" s="97"/>
      <c r="C6" s="7" t="str">
        <f>'Список детей СГ '!C7</f>
        <v>ФИО</v>
      </c>
      <c r="D6" s="5"/>
      <c r="E6" s="5"/>
      <c r="F6" s="79"/>
      <c r="G6" s="79"/>
      <c r="H6" s="79"/>
      <c r="I6" s="79"/>
      <c r="J6" s="79"/>
      <c r="K6" s="6"/>
      <c r="L6" s="6">
        <v>1.5</v>
      </c>
      <c r="M6" s="79" t="s">
        <v>12</v>
      </c>
      <c r="N6" s="79"/>
      <c r="O6" s="79"/>
      <c r="P6" s="79"/>
      <c r="Q6" s="79"/>
    </row>
    <row r="7" spans="1:17" ht="18" customHeight="1" thickBot="1" x14ac:dyDescent="0.4">
      <c r="A7" s="95" t="str">
        <f>'[1]Социально-коммун. разв. КГ  '!A7:C7</f>
        <v>Ф.И.О. инструктора по физичесой культуре</v>
      </c>
      <c r="B7" s="97"/>
      <c r="C7" s="7" t="str">
        <f>'Список детей СГ '!C8</f>
        <v>ФИО</v>
      </c>
      <c r="D7" s="5"/>
      <c r="E7" s="5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</row>
    <row r="8" spans="1:17" ht="15" customHeight="1" thickBot="1" x14ac:dyDescent="0.4">
      <c r="A8" s="95" t="str">
        <f>'[1]Социально-коммун. разв. КГ  '!A8:C8</f>
        <v>Ф.И.О педагога психолога</v>
      </c>
      <c r="B8" s="97"/>
      <c r="C8" s="7" t="str">
        <f>'Список детей СГ '!C9</f>
        <v>ФИО</v>
      </c>
      <c r="D8" s="5"/>
      <c r="E8" s="5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ht="15" customHeight="1" thickBot="1" x14ac:dyDescent="0.4">
      <c r="A9" s="95" t="str">
        <f>'[1]Социально-коммун. разв. КГ  '!A9:C9</f>
        <v>Ф.И.О. тьютора</v>
      </c>
      <c r="B9" s="97"/>
      <c r="C9" s="7" t="str">
        <f>'Список детей СГ '!C10</f>
        <v>ФИО</v>
      </c>
      <c r="D9" s="5"/>
      <c r="E9" s="5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ht="18.600000000000001" thickBot="1" x14ac:dyDescent="0.4">
      <c r="A10" s="5"/>
      <c r="B10" s="5"/>
      <c r="C10" s="5"/>
      <c r="D10" s="5"/>
      <c r="E10" s="5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spans="1:17" ht="180.6" customHeight="1" thickBot="1" x14ac:dyDescent="0.4">
      <c r="A11" s="54" t="s">
        <v>9</v>
      </c>
      <c r="B11" s="93" t="s">
        <v>108</v>
      </c>
      <c r="C11" s="94" t="s">
        <v>109</v>
      </c>
      <c r="D11" s="94" t="s">
        <v>110</v>
      </c>
      <c r="E11" s="94" t="s">
        <v>111</v>
      </c>
      <c r="F11" s="94" t="s">
        <v>112</v>
      </c>
      <c r="G11" s="94" t="s">
        <v>113</v>
      </c>
      <c r="H11" s="94" t="s">
        <v>114</v>
      </c>
      <c r="I11" s="94" t="s">
        <v>115</v>
      </c>
      <c r="J11" s="94" t="s">
        <v>116</v>
      </c>
      <c r="K11" s="100" t="s">
        <v>19</v>
      </c>
      <c r="L11" s="100" t="s">
        <v>20</v>
      </c>
      <c r="M11" s="79"/>
      <c r="N11" s="79"/>
      <c r="P11" s="79"/>
      <c r="Q11" s="79"/>
    </row>
    <row r="12" spans="1:17" ht="19.2" customHeight="1" thickBot="1" x14ac:dyDescent="0.4">
      <c r="A12" s="63">
        <f>'Список детей КГ '!B12</f>
        <v>0</v>
      </c>
      <c r="B12" s="79"/>
      <c r="C12" s="79"/>
      <c r="D12" s="79"/>
      <c r="E12" s="79"/>
      <c r="F12" s="79"/>
      <c r="G12" s="79"/>
      <c r="H12" s="79"/>
      <c r="I12" s="79"/>
      <c r="J12" s="79"/>
      <c r="K12" s="16" t="e">
        <f t="shared" ref="K12:K29" si="0">AVERAGE($B12:$J12)</f>
        <v>#DIV/0!</v>
      </c>
      <c r="L12" s="61" t="e">
        <f>IF(AND(K12&lt;$L$6),$M$6,IF(AND(K12&gt;$K$5,K12&lt;$L$5),$M$5,IF(AND(K12&gt;$K$4,K12&lt;$L$4),$M$4,IF(AND(K12&gt;$K$3,K12&lt;$L$3),$M$3,IF(AND(K12&gt;$K$2,K12&lt;$L$2),$M$2)))))</f>
        <v>#DIV/0!</v>
      </c>
      <c r="M12" s="79"/>
      <c r="N12" s="79"/>
      <c r="P12" s="79"/>
      <c r="Q12" s="79"/>
    </row>
    <row r="13" spans="1:17" ht="18.600000000000001" thickBot="1" x14ac:dyDescent="0.4">
      <c r="A13" s="63">
        <f>'Список детей КГ '!B13</f>
        <v>0</v>
      </c>
      <c r="B13" s="79"/>
      <c r="C13" s="79"/>
      <c r="D13" s="79"/>
      <c r="E13" s="79"/>
      <c r="F13" s="79"/>
      <c r="G13" s="79"/>
      <c r="H13" s="79"/>
      <c r="I13" s="79"/>
      <c r="J13" s="79"/>
      <c r="K13" s="16" t="e">
        <f t="shared" si="0"/>
        <v>#DIV/0!</v>
      </c>
      <c r="L13" s="61" t="e">
        <f t="shared" ref="L13:L29" si="1">IF(AND(K13&lt;$L$6),$M$6,IF(AND(K13&gt;$K$5,K13&lt;$L$5),$M$5,IF(AND(K13&gt;$K$4,K13&lt;$L$4),$M$4,IF(AND(K13&gt;$K$3,K13&lt;$L$3),$M$3,IF(AND(K13&gt;$K$2,K13&lt;$L$2),$M$2)))))</f>
        <v>#DIV/0!</v>
      </c>
      <c r="M13" s="79"/>
      <c r="N13" s="79"/>
      <c r="P13" s="79"/>
      <c r="Q13" s="79"/>
    </row>
    <row r="14" spans="1:17" ht="18.600000000000001" thickBot="1" x14ac:dyDescent="0.4">
      <c r="A14" s="63">
        <f>'Список детей КГ '!B14</f>
        <v>0</v>
      </c>
      <c r="B14" s="79"/>
      <c r="C14" s="79"/>
      <c r="D14" s="79"/>
      <c r="E14" s="79"/>
      <c r="F14" s="79"/>
      <c r="G14" s="79"/>
      <c r="H14" s="79"/>
      <c r="I14" s="79"/>
      <c r="J14" s="79"/>
      <c r="K14" s="16" t="e">
        <f t="shared" si="0"/>
        <v>#DIV/0!</v>
      </c>
      <c r="L14" s="61" t="e">
        <f t="shared" si="1"/>
        <v>#DIV/0!</v>
      </c>
      <c r="M14" s="79"/>
      <c r="N14" s="79"/>
      <c r="P14" s="79"/>
      <c r="Q14" s="79"/>
    </row>
    <row r="15" spans="1:17" ht="18.600000000000001" thickBot="1" x14ac:dyDescent="0.4">
      <c r="A15" s="63">
        <f>'Список детей КГ '!B15</f>
        <v>0</v>
      </c>
      <c r="B15" s="79"/>
      <c r="C15" s="79"/>
      <c r="D15" s="79"/>
      <c r="E15" s="79"/>
      <c r="F15" s="79"/>
      <c r="G15" s="79"/>
      <c r="H15" s="79"/>
      <c r="I15" s="79"/>
      <c r="J15" s="79"/>
      <c r="K15" s="16" t="e">
        <f t="shared" si="0"/>
        <v>#DIV/0!</v>
      </c>
      <c r="L15" s="61" t="e">
        <f t="shared" si="1"/>
        <v>#DIV/0!</v>
      </c>
      <c r="M15" s="79"/>
      <c r="N15" s="79"/>
      <c r="P15" s="79"/>
      <c r="Q15" s="79"/>
    </row>
    <row r="16" spans="1:17" ht="18.600000000000001" thickBot="1" x14ac:dyDescent="0.4">
      <c r="A16" s="63">
        <f>'Список детей КГ '!B16</f>
        <v>0</v>
      </c>
      <c r="B16" s="79"/>
      <c r="C16" s="79"/>
      <c r="D16" s="79"/>
      <c r="E16" s="79"/>
      <c r="F16" s="79"/>
      <c r="G16" s="79"/>
      <c r="H16" s="79"/>
      <c r="I16" s="79"/>
      <c r="J16" s="79"/>
      <c r="K16" s="16" t="e">
        <f t="shared" si="0"/>
        <v>#DIV/0!</v>
      </c>
      <c r="L16" s="61" t="e">
        <f t="shared" si="1"/>
        <v>#DIV/0!</v>
      </c>
      <c r="M16" s="79"/>
      <c r="N16" s="79"/>
      <c r="P16" s="79"/>
      <c r="Q16" s="79"/>
    </row>
    <row r="17" spans="1:17" ht="18.600000000000001" thickBot="1" x14ac:dyDescent="0.4">
      <c r="A17" s="63">
        <f>'Список детей КГ '!B17</f>
        <v>0</v>
      </c>
      <c r="B17" s="79"/>
      <c r="C17" s="79"/>
      <c r="D17" s="79"/>
      <c r="E17" s="79"/>
      <c r="F17" s="79"/>
      <c r="G17" s="79"/>
      <c r="H17" s="79"/>
      <c r="I17" s="79"/>
      <c r="J17" s="79"/>
      <c r="K17" s="16" t="e">
        <f t="shared" si="0"/>
        <v>#DIV/0!</v>
      </c>
      <c r="L17" s="61" t="e">
        <f t="shared" si="1"/>
        <v>#DIV/0!</v>
      </c>
      <c r="M17" s="79"/>
      <c r="N17" s="79"/>
      <c r="P17" s="79"/>
      <c r="Q17" s="79"/>
    </row>
    <row r="18" spans="1:17" ht="18.600000000000001" thickBot="1" x14ac:dyDescent="0.4">
      <c r="A18" s="63">
        <f>'Список детей КГ '!B18</f>
        <v>0</v>
      </c>
      <c r="B18" s="79"/>
      <c r="C18" s="79"/>
      <c r="D18" s="79"/>
      <c r="E18" s="79"/>
      <c r="F18" s="79"/>
      <c r="G18" s="79"/>
      <c r="H18" s="79"/>
      <c r="I18" s="79"/>
      <c r="J18" s="79"/>
      <c r="K18" s="16" t="e">
        <f t="shared" si="0"/>
        <v>#DIV/0!</v>
      </c>
      <c r="L18" s="61" t="e">
        <f t="shared" si="1"/>
        <v>#DIV/0!</v>
      </c>
      <c r="M18" s="79"/>
      <c r="N18" s="79"/>
      <c r="P18" s="79"/>
      <c r="Q18" s="79"/>
    </row>
    <row r="19" spans="1:17" ht="18.600000000000001" thickBot="1" x14ac:dyDescent="0.4">
      <c r="A19" s="63">
        <f>'Список детей КГ '!B19</f>
        <v>0</v>
      </c>
      <c r="B19" s="79"/>
      <c r="C19" s="79"/>
      <c r="D19" s="79"/>
      <c r="E19" s="79"/>
      <c r="F19" s="79"/>
      <c r="G19" s="79"/>
      <c r="H19" s="79"/>
      <c r="I19" s="79"/>
      <c r="J19" s="79"/>
      <c r="K19" s="16" t="e">
        <f t="shared" si="0"/>
        <v>#DIV/0!</v>
      </c>
      <c r="L19" s="61" t="e">
        <f t="shared" si="1"/>
        <v>#DIV/0!</v>
      </c>
      <c r="M19" s="79"/>
      <c r="N19" s="79"/>
      <c r="P19" s="79"/>
      <c r="Q19" s="79"/>
    </row>
    <row r="20" spans="1:17" ht="18.600000000000001" thickBot="1" x14ac:dyDescent="0.4">
      <c r="A20" s="63">
        <f>'Список детей КГ '!B20</f>
        <v>0</v>
      </c>
      <c r="B20" s="79"/>
      <c r="C20" s="79"/>
      <c r="D20" s="79"/>
      <c r="E20" s="79"/>
      <c r="F20" s="79"/>
      <c r="G20" s="79"/>
      <c r="H20" s="79"/>
      <c r="I20" s="79"/>
      <c r="J20" s="79"/>
      <c r="K20" s="16" t="e">
        <f t="shared" si="0"/>
        <v>#DIV/0!</v>
      </c>
      <c r="L20" s="61" t="e">
        <f t="shared" si="1"/>
        <v>#DIV/0!</v>
      </c>
      <c r="M20" s="79"/>
      <c r="N20" s="79"/>
      <c r="P20" s="79"/>
      <c r="Q20" s="79"/>
    </row>
    <row r="21" spans="1:17" ht="18.600000000000001" thickBot="1" x14ac:dyDescent="0.4">
      <c r="A21" s="63">
        <f>'Список детей КГ '!B21</f>
        <v>0</v>
      </c>
      <c r="B21" s="79"/>
      <c r="C21" s="79"/>
      <c r="D21" s="79"/>
      <c r="E21" s="79"/>
      <c r="F21" s="79"/>
      <c r="G21" s="79"/>
      <c r="H21" s="79"/>
      <c r="I21" s="79"/>
      <c r="J21" s="79"/>
      <c r="K21" s="16" t="e">
        <f t="shared" si="0"/>
        <v>#DIV/0!</v>
      </c>
      <c r="L21" s="61" t="e">
        <f t="shared" si="1"/>
        <v>#DIV/0!</v>
      </c>
      <c r="M21" s="79"/>
      <c r="N21" s="79"/>
      <c r="P21" s="79"/>
      <c r="Q21" s="79"/>
    </row>
    <row r="22" spans="1:17" ht="18.600000000000001" thickBot="1" x14ac:dyDescent="0.4">
      <c r="A22" s="63">
        <f>'Список детей КГ '!B22</f>
        <v>0</v>
      </c>
      <c r="B22" s="79"/>
      <c r="C22" s="79"/>
      <c r="D22" s="79"/>
      <c r="E22" s="79"/>
      <c r="F22" s="79"/>
      <c r="G22" s="79"/>
      <c r="H22" s="79"/>
      <c r="I22" s="79"/>
      <c r="J22" s="79"/>
      <c r="K22" s="16" t="e">
        <f t="shared" si="0"/>
        <v>#DIV/0!</v>
      </c>
      <c r="L22" s="61" t="e">
        <f t="shared" si="1"/>
        <v>#DIV/0!</v>
      </c>
      <c r="M22" s="79"/>
      <c r="N22" s="79"/>
      <c r="P22" s="79"/>
      <c r="Q22" s="79"/>
    </row>
    <row r="23" spans="1:17" ht="18.600000000000001" thickBot="1" x14ac:dyDescent="0.4">
      <c r="A23" s="63">
        <f>'Список детей КГ '!B23</f>
        <v>0</v>
      </c>
      <c r="B23" s="79"/>
      <c r="C23" s="79"/>
      <c r="D23" s="79"/>
      <c r="E23" s="79"/>
      <c r="F23" s="79"/>
      <c r="G23" s="79"/>
      <c r="H23" s="79"/>
      <c r="I23" s="79"/>
      <c r="J23" s="79"/>
      <c r="K23" s="16" t="e">
        <f t="shared" si="0"/>
        <v>#DIV/0!</v>
      </c>
      <c r="L23" s="61" t="e">
        <f t="shared" si="1"/>
        <v>#DIV/0!</v>
      </c>
      <c r="M23" s="79"/>
      <c r="N23" s="79"/>
      <c r="P23" s="79"/>
      <c r="Q23" s="79"/>
    </row>
    <row r="24" spans="1:17" ht="18.600000000000001" thickBot="1" x14ac:dyDescent="0.4">
      <c r="A24" s="63">
        <f>'Список детей КГ '!B24</f>
        <v>0</v>
      </c>
      <c r="B24" s="79"/>
      <c r="C24" s="79"/>
      <c r="D24" s="79"/>
      <c r="E24" s="79"/>
      <c r="F24" s="79"/>
      <c r="G24" s="79"/>
      <c r="H24" s="79"/>
      <c r="I24" s="79"/>
      <c r="J24" s="79"/>
      <c r="K24" s="16" t="e">
        <f t="shared" si="0"/>
        <v>#DIV/0!</v>
      </c>
      <c r="L24" s="61" t="e">
        <f t="shared" si="1"/>
        <v>#DIV/0!</v>
      </c>
      <c r="M24" s="79"/>
      <c r="N24" s="79"/>
      <c r="P24" s="79"/>
      <c r="Q24" s="79"/>
    </row>
    <row r="25" spans="1:17" ht="18.600000000000001" thickBot="1" x14ac:dyDescent="0.4">
      <c r="A25" s="63">
        <f>'Список детей КГ '!B25</f>
        <v>0</v>
      </c>
      <c r="B25" s="79"/>
      <c r="C25" s="79"/>
      <c r="D25" s="79"/>
      <c r="E25" s="79"/>
      <c r="F25" s="79"/>
      <c r="G25" s="79"/>
      <c r="H25" s="79"/>
      <c r="I25" s="79"/>
      <c r="J25" s="79"/>
      <c r="K25" s="16" t="e">
        <f t="shared" si="0"/>
        <v>#DIV/0!</v>
      </c>
      <c r="L25" s="61" t="e">
        <f t="shared" si="1"/>
        <v>#DIV/0!</v>
      </c>
      <c r="M25" s="79"/>
      <c r="N25" s="79"/>
      <c r="P25" s="79"/>
      <c r="Q25" s="79"/>
    </row>
    <row r="26" spans="1:17" ht="18.600000000000001" thickBot="1" x14ac:dyDescent="0.4">
      <c r="A26" s="63">
        <f>'Список детей КГ '!B26</f>
        <v>0</v>
      </c>
      <c r="B26" s="79"/>
      <c r="C26" s="79"/>
      <c r="D26" s="79"/>
      <c r="E26" s="79"/>
      <c r="F26" s="79"/>
      <c r="G26" s="79"/>
      <c r="H26" s="79"/>
      <c r="I26" s="79"/>
      <c r="J26" s="79"/>
      <c r="K26" s="16" t="e">
        <f t="shared" si="0"/>
        <v>#DIV/0!</v>
      </c>
      <c r="L26" s="61" t="e">
        <f t="shared" si="1"/>
        <v>#DIV/0!</v>
      </c>
      <c r="M26" s="79"/>
      <c r="N26" s="79"/>
      <c r="O26" s="79"/>
      <c r="P26" s="79"/>
      <c r="Q26" s="79"/>
    </row>
    <row r="27" spans="1:17" ht="18.600000000000001" thickBot="1" x14ac:dyDescent="0.4">
      <c r="A27" s="63">
        <f>'Список детей КГ '!B27</f>
        <v>0</v>
      </c>
      <c r="B27" s="79"/>
      <c r="C27" s="79"/>
      <c r="D27" s="79"/>
      <c r="E27" s="79"/>
      <c r="F27" s="79"/>
      <c r="G27" s="79"/>
      <c r="H27" s="79"/>
      <c r="I27" s="79"/>
      <c r="J27" s="79"/>
      <c r="K27" s="16" t="e">
        <f t="shared" si="0"/>
        <v>#DIV/0!</v>
      </c>
      <c r="L27" s="61" t="e">
        <f t="shared" si="1"/>
        <v>#DIV/0!</v>
      </c>
      <c r="M27" s="79"/>
      <c r="N27" s="79"/>
      <c r="O27" s="79"/>
      <c r="P27" s="79"/>
      <c r="Q27" s="79"/>
    </row>
    <row r="28" spans="1:17" ht="18.600000000000001" thickBot="1" x14ac:dyDescent="0.4">
      <c r="A28" s="63">
        <f>'Список детей КГ '!B28</f>
        <v>0</v>
      </c>
      <c r="B28" s="79"/>
      <c r="C28" s="79"/>
      <c r="D28" s="79"/>
      <c r="E28" s="79"/>
      <c r="F28" s="79"/>
      <c r="G28" s="79"/>
      <c r="H28" s="79"/>
      <c r="I28" s="79"/>
      <c r="J28" s="79"/>
      <c r="K28" s="16" t="e">
        <f t="shared" si="0"/>
        <v>#DIV/0!</v>
      </c>
      <c r="L28" s="61" t="e">
        <f t="shared" si="1"/>
        <v>#DIV/0!</v>
      </c>
      <c r="M28" s="79"/>
      <c r="N28" s="79"/>
      <c r="O28" s="79"/>
      <c r="P28" s="79"/>
      <c r="Q28" s="79"/>
    </row>
    <row r="29" spans="1:17" ht="18" x14ac:dyDescent="0.35">
      <c r="A29" s="62">
        <f>'Список детей КГ '!B29</f>
        <v>0</v>
      </c>
      <c r="B29" s="80">
        <f t="shared" ref="B29:H29" si="2">SUM(B12:B28)/$C$3</f>
        <v>0</v>
      </c>
      <c r="C29" s="80">
        <f t="shared" si="2"/>
        <v>0</v>
      </c>
      <c r="D29" s="80">
        <f t="shared" si="2"/>
        <v>0</v>
      </c>
      <c r="E29" s="80">
        <f t="shared" si="2"/>
        <v>0</v>
      </c>
      <c r="F29" s="80">
        <f t="shared" si="2"/>
        <v>0</v>
      </c>
      <c r="G29" s="80">
        <f t="shared" si="2"/>
        <v>0</v>
      </c>
      <c r="H29" s="80">
        <f t="shared" si="2"/>
        <v>0</v>
      </c>
      <c r="I29" s="80"/>
      <c r="J29" s="80">
        <f>SUM(J12:J28)/$C$3</f>
        <v>0</v>
      </c>
      <c r="K29" s="61">
        <f t="shared" si="0"/>
        <v>0</v>
      </c>
      <c r="L29" s="61" t="str">
        <f t="shared" si="1"/>
        <v>низкий</v>
      </c>
      <c r="M29" s="79"/>
      <c r="N29" s="79"/>
      <c r="O29" s="79"/>
      <c r="P29" s="79"/>
      <c r="Q29" s="79"/>
    </row>
    <row r="30" spans="1:17" ht="18" x14ac:dyDescent="0.3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</row>
    <row r="31" spans="1:17" ht="18" x14ac:dyDescent="0.35">
      <c r="M31" s="79"/>
      <c r="N31" s="79"/>
      <c r="O31" s="79"/>
      <c r="P31" s="79"/>
      <c r="Q31" s="79"/>
    </row>
    <row r="32" spans="1:17" ht="18" x14ac:dyDescent="0.35">
      <c r="M32" s="79"/>
      <c r="N32" s="79"/>
      <c r="O32" s="79"/>
      <c r="P32" s="79"/>
      <c r="Q32" s="79"/>
    </row>
    <row r="33" spans="13:17" ht="18" x14ac:dyDescent="0.35">
      <c r="M33" s="79"/>
      <c r="N33" s="79"/>
      <c r="O33" s="79"/>
      <c r="P33" s="79"/>
      <c r="Q33" s="79"/>
    </row>
    <row r="34" spans="13:17" ht="18" x14ac:dyDescent="0.35">
      <c r="M34" s="79"/>
      <c r="N34" s="79"/>
      <c r="O34" s="79"/>
      <c r="P34" s="79"/>
      <c r="Q34" s="79"/>
    </row>
    <row r="35" spans="13:17" ht="18" x14ac:dyDescent="0.35">
      <c r="M35" s="79"/>
      <c r="N35" s="79"/>
      <c r="O35" s="79"/>
      <c r="P35" s="79"/>
      <c r="Q35" s="79"/>
    </row>
    <row r="36" spans="13:17" ht="18" x14ac:dyDescent="0.35">
      <c r="M36" s="79"/>
      <c r="N36" s="79"/>
      <c r="O36" s="79"/>
      <c r="P36" s="79"/>
      <c r="Q36" s="79"/>
    </row>
    <row r="77" spans="1:5" ht="18" x14ac:dyDescent="0.35">
      <c r="A77" s="81"/>
      <c r="B77" s="81"/>
      <c r="C77" s="81"/>
      <c r="D77" s="81"/>
      <c r="E77" s="81"/>
    </row>
    <row r="78" spans="1:5" ht="18" x14ac:dyDescent="0.35">
      <c r="A78" s="81" t="s">
        <v>39</v>
      </c>
      <c r="B78" s="81"/>
      <c r="C78" s="81"/>
      <c r="D78" s="81"/>
      <c r="E78" s="81"/>
    </row>
    <row r="79" spans="1:5" ht="18" x14ac:dyDescent="0.35">
      <c r="A79" s="81"/>
      <c r="B79" s="81"/>
      <c r="C79" s="81"/>
      <c r="D79" s="81"/>
      <c r="E79" s="81"/>
    </row>
    <row r="80" spans="1:5" ht="18" x14ac:dyDescent="0.35">
      <c r="A80" s="81" t="s">
        <v>44</v>
      </c>
      <c r="B80" s="81" t="s">
        <v>50</v>
      </c>
      <c r="C80" s="81"/>
      <c r="D80" s="81"/>
      <c r="E80" s="81"/>
    </row>
    <row r="81" spans="1:5" ht="18" x14ac:dyDescent="0.35">
      <c r="A81" s="81" t="s">
        <v>44</v>
      </c>
      <c r="B81" s="81" t="s">
        <v>51</v>
      </c>
      <c r="C81" s="81"/>
      <c r="D81" s="81"/>
      <c r="E81" s="22"/>
    </row>
    <row r="82" spans="1:5" ht="18" x14ac:dyDescent="0.35">
      <c r="A82" s="81" t="s">
        <v>44</v>
      </c>
      <c r="B82" s="23" t="s">
        <v>52</v>
      </c>
      <c r="C82" s="81"/>
      <c r="D82" s="81"/>
      <c r="E82" s="81"/>
    </row>
    <row r="83" spans="1:5" ht="18" x14ac:dyDescent="0.35">
      <c r="A83" s="81" t="s">
        <v>44</v>
      </c>
      <c r="B83" s="125" t="s">
        <v>53</v>
      </c>
      <c r="C83" s="125"/>
      <c r="D83" s="125"/>
      <c r="E83" s="81"/>
    </row>
    <row r="84" spans="1:5" ht="18" x14ac:dyDescent="0.35">
      <c r="A84" s="81"/>
      <c r="B84" s="81" t="s">
        <v>45</v>
      </c>
      <c r="C84" s="81"/>
      <c r="D84" s="81"/>
      <c r="E84" s="81"/>
    </row>
    <row r="85" spans="1:5" ht="18" x14ac:dyDescent="0.35">
      <c r="A85" s="81" t="s">
        <v>40</v>
      </c>
      <c r="B85" s="81"/>
      <c r="C85" s="81"/>
      <c r="D85" s="81"/>
      <c r="E85" s="81"/>
    </row>
    <row r="86" spans="1:5" ht="18" x14ac:dyDescent="0.35">
      <c r="A86" s="81"/>
      <c r="B86" s="81"/>
      <c r="C86" s="81"/>
      <c r="D86" s="81"/>
      <c r="E86" s="81"/>
    </row>
    <row r="87" spans="1:5" ht="18" x14ac:dyDescent="0.35">
      <c r="A87" s="81"/>
      <c r="B87" s="81"/>
      <c r="C87" s="81"/>
      <c r="D87" s="81"/>
      <c r="E87" s="81"/>
    </row>
    <row r="88" spans="1:5" ht="18" x14ac:dyDescent="0.35">
      <c r="A88" s="81"/>
      <c r="B88" s="81"/>
      <c r="C88" s="81"/>
      <c r="D88" s="81"/>
      <c r="E88" s="81"/>
    </row>
    <row r="89" spans="1:5" ht="18" x14ac:dyDescent="0.35">
      <c r="A89" s="81"/>
      <c r="B89" s="81"/>
      <c r="C89" s="81"/>
      <c r="D89" s="81"/>
      <c r="E89" s="81"/>
    </row>
    <row r="90" spans="1:5" ht="18" x14ac:dyDescent="0.35">
      <c r="A90" s="81" t="s">
        <v>41</v>
      </c>
      <c r="B90" s="81"/>
      <c r="C90" s="81"/>
      <c r="D90" s="81"/>
      <c r="E90" s="81"/>
    </row>
    <row r="91" spans="1:5" ht="18" x14ac:dyDescent="0.35">
      <c r="A91" s="81"/>
      <c r="B91" s="81"/>
      <c r="C91" s="81"/>
      <c r="D91" s="81"/>
      <c r="E91" s="81"/>
    </row>
    <row r="92" spans="1:5" ht="18" x14ac:dyDescent="0.35">
      <c r="A92" s="81"/>
      <c r="B92" s="81"/>
      <c r="C92" s="81"/>
      <c r="D92" s="81"/>
      <c r="E92" s="81"/>
    </row>
    <row r="93" spans="1:5" ht="18" x14ac:dyDescent="0.35">
      <c r="A93" s="81"/>
      <c r="B93" s="81"/>
      <c r="C93" s="81"/>
      <c r="D93" s="81"/>
      <c r="E93" s="81"/>
    </row>
    <row r="94" spans="1:5" ht="18" x14ac:dyDescent="0.35">
      <c r="A94" s="81" t="s">
        <v>42</v>
      </c>
      <c r="B94" s="81"/>
      <c r="C94" s="81"/>
      <c r="D94" s="81"/>
      <c r="E94" s="81"/>
    </row>
    <row r="95" spans="1:5" ht="18" x14ac:dyDescent="0.35">
      <c r="A95" s="81" t="s">
        <v>43</v>
      </c>
      <c r="B95" s="81"/>
      <c r="C95" s="81"/>
      <c r="D95" s="81"/>
      <c r="E95" s="81"/>
    </row>
    <row r="96" spans="1:5" ht="18" x14ac:dyDescent="0.35">
      <c r="A96" s="81"/>
      <c r="B96" s="81"/>
      <c r="C96" s="81"/>
      <c r="D96" s="81"/>
      <c r="E96" s="81"/>
    </row>
    <row r="97" spans="1:5" ht="18" x14ac:dyDescent="0.35">
      <c r="A97" s="81"/>
      <c r="B97" s="81"/>
      <c r="C97" s="81"/>
      <c r="D97" s="81"/>
      <c r="E97" s="81"/>
    </row>
    <row r="98" spans="1:5" ht="18" x14ac:dyDescent="0.35">
      <c r="A98" s="81"/>
      <c r="B98" s="81"/>
      <c r="C98" s="81"/>
      <c r="D98" s="81"/>
      <c r="E98" s="81"/>
    </row>
    <row r="99" spans="1:5" ht="18" x14ac:dyDescent="0.35">
      <c r="A99" s="81"/>
      <c r="B99" s="81"/>
      <c r="C99" s="81"/>
      <c r="D99" s="81"/>
      <c r="E99" s="81"/>
    </row>
  </sheetData>
  <mergeCells count="1">
    <mergeCell ref="B83:D83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="60" zoomScaleNormal="100" workbookViewId="0">
      <selection activeCell="A17" sqref="A17:I17"/>
    </sheetView>
  </sheetViews>
  <sheetFormatPr defaultRowHeight="14.4" x14ac:dyDescent="0.3"/>
  <sheetData>
    <row r="1" spans="1:9" x14ac:dyDescent="0.3">
      <c r="A1" s="117" t="s">
        <v>69</v>
      </c>
      <c r="B1" s="117"/>
      <c r="C1" s="117"/>
      <c r="D1" s="117"/>
      <c r="E1" s="117"/>
      <c r="F1" s="117"/>
      <c r="G1" s="117"/>
      <c r="H1" s="117"/>
      <c r="I1" s="117"/>
    </row>
    <row r="16" spans="1:9" x14ac:dyDescent="0.3">
      <c r="A16" s="117" t="s">
        <v>70</v>
      </c>
      <c r="B16" s="117"/>
      <c r="C16" s="117"/>
      <c r="D16" s="117"/>
      <c r="E16" s="117"/>
      <c r="F16" s="117"/>
      <c r="G16" s="117"/>
      <c r="H16" s="117"/>
      <c r="I16" s="117"/>
    </row>
    <row r="17" spans="1:9" x14ac:dyDescent="0.3">
      <c r="A17" s="117" t="s">
        <v>73</v>
      </c>
      <c r="B17" s="117"/>
      <c r="C17" s="117"/>
      <c r="D17" s="117"/>
      <c r="E17" s="117"/>
      <c r="F17" s="117"/>
      <c r="G17" s="117"/>
      <c r="H17" s="117"/>
      <c r="I17" s="117"/>
    </row>
    <row r="18" spans="1:9" x14ac:dyDescent="0.3">
      <c r="A18" s="117" t="s">
        <v>54</v>
      </c>
      <c r="B18" s="117"/>
      <c r="C18" s="117"/>
      <c r="D18" s="117"/>
      <c r="E18" s="117"/>
      <c r="F18" s="117"/>
      <c r="G18" s="117"/>
      <c r="H18" s="117"/>
      <c r="I18" s="117"/>
    </row>
    <row r="32" spans="1:9" x14ac:dyDescent="0.3">
      <c r="A32" s="117" t="s">
        <v>72</v>
      </c>
      <c r="B32" s="117"/>
      <c r="C32" s="117"/>
      <c r="D32" s="117"/>
      <c r="E32" s="117"/>
      <c r="F32" s="117"/>
      <c r="G32" s="117"/>
      <c r="H32" s="117"/>
      <c r="I32" s="117"/>
    </row>
  </sheetData>
  <mergeCells count="5">
    <mergeCell ref="A1:I1"/>
    <mergeCell ref="A16:I16"/>
    <mergeCell ref="A17:I17"/>
    <mergeCell ref="A18:I18"/>
    <mergeCell ref="A32:I3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S89"/>
  <sheetViews>
    <sheetView topLeftCell="E1" zoomScale="40" zoomScaleNormal="40" workbookViewId="0">
      <selection activeCell="I29" sqref="I29:Q29"/>
    </sheetView>
  </sheetViews>
  <sheetFormatPr defaultRowHeight="14.4" x14ac:dyDescent="0.3"/>
  <cols>
    <col min="1" max="1" width="28.33203125" customWidth="1"/>
    <col min="2" max="2" width="35" customWidth="1"/>
    <col min="3" max="4" width="35.6640625" customWidth="1"/>
    <col min="5" max="5" width="36.44140625" customWidth="1"/>
    <col min="6" max="6" width="21.6640625" customWidth="1"/>
    <col min="7" max="7" width="34.109375" customWidth="1"/>
    <col min="8" max="8" width="33.77734375" bestFit="1" customWidth="1"/>
    <col min="9" max="9" width="40.44140625" bestFit="1" customWidth="1"/>
    <col min="10" max="11" width="40.44140625" customWidth="1"/>
    <col min="12" max="12" width="26.44140625" bestFit="1" customWidth="1"/>
    <col min="13" max="14" width="29.77734375" bestFit="1" customWidth="1"/>
    <col min="15" max="15" width="27.109375" bestFit="1" customWidth="1"/>
    <col min="16" max="16" width="27.5546875" bestFit="1" customWidth="1"/>
    <col min="17" max="18" width="27.88671875" bestFit="1" customWidth="1"/>
    <col min="19" max="20" width="28.21875" bestFit="1" customWidth="1"/>
    <col min="21" max="21" width="24.88671875" bestFit="1" customWidth="1"/>
    <col min="22" max="22" width="29.77734375" bestFit="1" customWidth="1"/>
    <col min="23" max="23" width="18.6640625" bestFit="1" customWidth="1"/>
    <col min="24" max="24" width="21.5546875" bestFit="1" customWidth="1"/>
    <col min="25" max="25" width="29.77734375" bestFit="1" customWidth="1"/>
    <col min="26" max="26" width="21.5546875" bestFit="1" customWidth="1"/>
    <col min="27" max="27" width="28.21875" bestFit="1" customWidth="1"/>
    <col min="28" max="28" width="17.109375" bestFit="1" customWidth="1"/>
    <col min="29" max="29" width="24.88671875" bestFit="1" customWidth="1"/>
  </cols>
  <sheetData>
    <row r="1" spans="1:19" ht="18" x14ac:dyDescent="0.35">
      <c r="A1" s="105"/>
      <c r="B1" s="105"/>
      <c r="C1" s="105"/>
      <c r="D1" s="105"/>
      <c r="E1" s="15"/>
      <c r="F1" s="15"/>
      <c r="G1" s="15"/>
      <c r="H1" s="15"/>
      <c r="I1" s="15"/>
      <c r="J1" s="79"/>
      <c r="K1" s="79"/>
      <c r="L1" s="15"/>
      <c r="M1" s="15"/>
      <c r="N1" s="15"/>
      <c r="O1" s="15"/>
      <c r="P1" s="15"/>
    </row>
    <row r="2" spans="1:19" ht="18.600000000000001" thickBot="1" x14ac:dyDescent="0.4">
      <c r="A2" s="15"/>
      <c r="B2" s="15"/>
      <c r="C2" s="15"/>
      <c r="D2" s="15"/>
      <c r="E2" s="15"/>
      <c r="F2" s="15"/>
      <c r="G2" s="15">
        <v>4.5999999999999996</v>
      </c>
      <c r="H2" s="15">
        <v>5</v>
      </c>
      <c r="I2" s="15" t="s">
        <v>10</v>
      </c>
      <c r="K2" s="79"/>
      <c r="L2" s="15"/>
      <c r="M2" s="15"/>
      <c r="N2" s="15"/>
      <c r="O2" s="15"/>
      <c r="P2" s="15"/>
    </row>
    <row r="3" spans="1:19" ht="36.6" customHeight="1" thickBot="1" x14ac:dyDescent="0.4">
      <c r="A3" s="106" t="str">
        <f>'Список детей НГ'!A3:B3</f>
        <v>Наименование группы:</v>
      </c>
      <c r="B3" s="106"/>
      <c r="C3" s="106" t="str">
        <f>'Список детей НГ'!C3:D3</f>
        <v>Группа раннего возраста</v>
      </c>
      <c r="D3" s="15"/>
      <c r="E3" s="15"/>
      <c r="F3" s="15"/>
      <c r="G3" s="15">
        <v>3.6</v>
      </c>
      <c r="H3" s="15">
        <v>4.5</v>
      </c>
      <c r="I3" s="15" t="s">
        <v>22</v>
      </c>
      <c r="K3" s="79"/>
      <c r="L3" s="15"/>
      <c r="M3" s="15"/>
      <c r="N3" s="15"/>
      <c r="O3" s="15"/>
      <c r="P3" s="15"/>
    </row>
    <row r="4" spans="1:19" ht="36.6" customHeight="1" thickBot="1" x14ac:dyDescent="0.4">
      <c r="A4" s="106" t="str">
        <f>'Список детей НГ'!A4:B4</f>
        <v>Кол-во детей в группе:</v>
      </c>
      <c r="B4" s="106"/>
      <c r="C4" s="106">
        <f>'Список детей НГ'!C4:D4</f>
        <v>25</v>
      </c>
      <c r="D4" s="15"/>
      <c r="E4" s="15"/>
      <c r="F4" s="15"/>
      <c r="G4" s="15">
        <v>2.6</v>
      </c>
      <c r="H4" s="15">
        <v>3.5</v>
      </c>
      <c r="I4" s="15" t="s">
        <v>122</v>
      </c>
      <c r="K4" s="79"/>
      <c r="L4" s="15"/>
      <c r="M4" s="15"/>
      <c r="N4" s="15"/>
      <c r="O4" s="15"/>
      <c r="P4" s="15"/>
    </row>
    <row r="5" spans="1:19" ht="18.600000000000001" customHeight="1" thickBot="1" x14ac:dyDescent="0.4">
      <c r="A5" s="106" t="str">
        <f>'Список детей НГ'!A5:B5</f>
        <v>Воспитатели:</v>
      </c>
      <c r="B5" s="106"/>
      <c r="C5" s="106" t="str">
        <f>'Список детей НГ'!C5:D5</f>
        <v>ФИО</v>
      </c>
      <c r="D5" s="15"/>
      <c r="E5" s="15"/>
      <c r="F5" s="15"/>
      <c r="G5" s="15">
        <v>1.6</v>
      </c>
      <c r="H5" s="15">
        <v>2.5</v>
      </c>
      <c r="I5" s="15" t="s">
        <v>121</v>
      </c>
      <c r="K5" s="79"/>
      <c r="L5" s="15"/>
      <c r="M5" s="15"/>
      <c r="N5" s="15"/>
      <c r="O5" s="15"/>
      <c r="P5" s="15"/>
    </row>
    <row r="6" spans="1:19" ht="18.600000000000001" customHeight="1" thickBot="1" x14ac:dyDescent="0.4">
      <c r="A6" s="106" t="str">
        <f>'Список детей НГ'!A6:B6</f>
        <v>Педагог-психолог:</v>
      </c>
      <c r="B6" s="106"/>
      <c r="C6" s="106" t="str">
        <f>'Список детей НГ'!C6:D6</f>
        <v>ФИО</v>
      </c>
      <c r="D6" s="15"/>
      <c r="E6" s="15"/>
      <c r="F6" s="15"/>
      <c r="G6" s="15"/>
      <c r="H6" s="15">
        <v>1.5</v>
      </c>
      <c r="I6" s="15" t="s">
        <v>12</v>
      </c>
      <c r="K6" s="79"/>
      <c r="L6" s="15"/>
      <c r="M6" s="15"/>
      <c r="N6" s="15"/>
      <c r="O6" s="15"/>
      <c r="P6" s="15"/>
    </row>
    <row r="7" spans="1:19" ht="39.6" customHeight="1" thickBot="1" x14ac:dyDescent="0.4">
      <c r="A7" s="106" t="str">
        <f>'Список детей НГ'!A7:B7</f>
        <v>Учитель - логопед</v>
      </c>
      <c r="B7" s="106"/>
      <c r="C7" s="106" t="str">
        <f>'Список детей НГ'!C7:D7</f>
        <v>ФИО</v>
      </c>
      <c r="D7" s="15"/>
      <c r="E7" s="15"/>
      <c r="F7" s="15"/>
      <c r="G7" s="15"/>
      <c r="H7" s="15"/>
      <c r="I7" s="15"/>
      <c r="K7" s="79"/>
      <c r="L7" s="15"/>
      <c r="M7" s="15"/>
      <c r="N7" s="15"/>
      <c r="O7" s="15"/>
      <c r="P7" s="15"/>
    </row>
    <row r="8" spans="1:19" ht="18.600000000000001" customHeight="1" thickBot="1" x14ac:dyDescent="0.4">
      <c r="A8" s="106" t="str">
        <f>'Список детей НГ'!A8:B8</f>
        <v>Музыкалный руководитель</v>
      </c>
      <c r="B8" s="106"/>
      <c r="C8" s="106" t="str">
        <f>'Список детей НГ'!C8:D8</f>
        <v>ФИО</v>
      </c>
      <c r="D8" s="15"/>
      <c r="E8" s="15"/>
      <c r="F8" s="15"/>
      <c r="G8" s="15"/>
      <c r="H8" s="15"/>
      <c r="I8" s="15"/>
      <c r="J8" s="79"/>
      <c r="K8" s="79"/>
      <c r="L8" s="15"/>
      <c r="M8" s="15"/>
      <c r="N8" s="15"/>
      <c r="O8" s="15"/>
      <c r="P8" s="15"/>
    </row>
    <row r="9" spans="1:19" ht="18.600000000000001" customHeight="1" thickBot="1" x14ac:dyDescent="0.4">
      <c r="A9" s="106" t="str">
        <f>'Список детей НГ'!A9:B9</f>
        <v>Инструктор по физической культуре</v>
      </c>
      <c r="B9" s="106"/>
      <c r="C9" s="106" t="str">
        <f>'Список детей НГ'!C9:D9</f>
        <v>ФИО</v>
      </c>
      <c r="D9" s="15"/>
      <c r="E9" s="15"/>
      <c r="F9" s="15"/>
      <c r="G9" s="15"/>
      <c r="H9" s="15"/>
      <c r="I9" s="15"/>
      <c r="J9" s="79"/>
      <c r="K9" s="79"/>
      <c r="L9" s="15"/>
      <c r="M9" s="15"/>
      <c r="N9" s="15"/>
      <c r="O9" s="15"/>
      <c r="P9" s="15"/>
    </row>
    <row r="10" spans="1:19" ht="18" x14ac:dyDescent="0.35">
      <c r="A10" s="15"/>
      <c r="B10" s="15"/>
      <c r="C10" s="15"/>
      <c r="D10" s="15"/>
      <c r="E10" s="15"/>
      <c r="F10" s="15"/>
      <c r="G10" s="15"/>
      <c r="H10" s="15"/>
      <c r="I10" s="15"/>
      <c r="J10" s="79"/>
      <c r="K10" s="79"/>
      <c r="L10" s="15"/>
      <c r="M10" s="15"/>
      <c r="N10" s="15"/>
      <c r="O10" s="15"/>
      <c r="P10" s="15"/>
    </row>
    <row r="11" spans="1:19" ht="121.8" x14ac:dyDescent="0.3">
      <c r="A11" s="77" t="s">
        <v>9</v>
      </c>
      <c r="B11" s="104" t="s">
        <v>117</v>
      </c>
      <c r="C11" s="104" t="s">
        <v>118</v>
      </c>
      <c r="D11" s="104" t="s">
        <v>74</v>
      </c>
      <c r="E11" s="104" t="s">
        <v>75</v>
      </c>
      <c r="F11" s="104" t="s">
        <v>76</v>
      </c>
      <c r="G11" s="104" t="s">
        <v>77</v>
      </c>
      <c r="H11" s="104" t="s">
        <v>78</v>
      </c>
      <c r="I11" s="104" t="s">
        <v>79</v>
      </c>
      <c r="J11" s="104" t="s">
        <v>119</v>
      </c>
      <c r="K11" s="104" t="s">
        <v>120</v>
      </c>
      <c r="L11" s="104" t="s">
        <v>80</v>
      </c>
      <c r="M11" s="104" t="s">
        <v>81</v>
      </c>
      <c r="N11" s="104" t="s">
        <v>82</v>
      </c>
      <c r="O11" s="104" t="s">
        <v>83</v>
      </c>
      <c r="P11" s="104" t="s">
        <v>85</v>
      </c>
      <c r="Q11" s="104" t="s">
        <v>84</v>
      </c>
      <c r="R11" s="104" t="s">
        <v>19</v>
      </c>
      <c r="S11" s="104" t="s">
        <v>20</v>
      </c>
    </row>
    <row r="12" spans="1:19" ht="18" x14ac:dyDescent="0.35">
      <c r="A12" s="46">
        <f>'Список детей НГ'!B12</f>
        <v>0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6"/>
      <c r="O12" s="75"/>
      <c r="P12" s="75"/>
      <c r="Q12" s="75"/>
      <c r="R12" s="75" t="e">
        <f t="shared" ref="R12:R28" si="0">AVERAGE($B12:$Q12)</f>
        <v>#DIV/0!</v>
      </c>
      <c r="S12" s="46" t="e">
        <f t="shared" ref="S12:S28" si="1">IF(AND(R12&lt;$H$6),$I$6,IF(AND(R12&gt;$G$5,R12&lt;$H$5),$I$5,IF(AND(R12&lt;$H$4,R12&gt;$G$4),$I$4,IF(AND($G$3&lt;R12&lt;$H$3),$I$3,IF(AND($G$2&lt;R12&lt;$H$2),$I$2)))))</f>
        <v>#DIV/0!</v>
      </c>
    </row>
    <row r="13" spans="1:19" ht="18" x14ac:dyDescent="0.35">
      <c r="A13" s="46">
        <f>'Список детей НГ'!B13</f>
        <v>0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 t="e">
        <f t="shared" si="0"/>
        <v>#DIV/0!</v>
      </c>
      <c r="S13" s="85" t="e">
        <f t="shared" si="1"/>
        <v>#DIV/0!</v>
      </c>
    </row>
    <row r="14" spans="1:19" ht="18" x14ac:dyDescent="0.35">
      <c r="A14" s="46">
        <f>'Список детей НГ'!B14</f>
        <v>0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 t="e">
        <f t="shared" si="0"/>
        <v>#DIV/0!</v>
      </c>
      <c r="S14" s="85" t="e">
        <f t="shared" si="1"/>
        <v>#DIV/0!</v>
      </c>
    </row>
    <row r="15" spans="1:19" ht="18" x14ac:dyDescent="0.35">
      <c r="A15" s="46">
        <f>'Список детей НГ'!B15</f>
        <v>0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 t="e">
        <f t="shared" si="0"/>
        <v>#DIV/0!</v>
      </c>
      <c r="S15" s="85" t="e">
        <f t="shared" si="1"/>
        <v>#DIV/0!</v>
      </c>
    </row>
    <row r="16" spans="1:19" ht="18" x14ac:dyDescent="0.35">
      <c r="A16" s="46">
        <f>'Список детей НГ'!B16</f>
        <v>0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 t="e">
        <f t="shared" si="0"/>
        <v>#DIV/0!</v>
      </c>
      <c r="S16" s="85" t="e">
        <f t="shared" si="1"/>
        <v>#DIV/0!</v>
      </c>
    </row>
    <row r="17" spans="1:19" ht="18" x14ac:dyDescent="0.35">
      <c r="A17" s="46">
        <f>'Список детей НГ'!B17</f>
        <v>0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 t="e">
        <f t="shared" si="0"/>
        <v>#DIV/0!</v>
      </c>
      <c r="S17" s="85" t="e">
        <f t="shared" si="1"/>
        <v>#DIV/0!</v>
      </c>
    </row>
    <row r="18" spans="1:19" ht="18" x14ac:dyDescent="0.35">
      <c r="A18" s="46">
        <f>'Список детей НГ'!B18</f>
        <v>0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 t="e">
        <f t="shared" si="0"/>
        <v>#DIV/0!</v>
      </c>
      <c r="S18" s="85" t="e">
        <f t="shared" si="1"/>
        <v>#DIV/0!</v>
      </c>
    </row>
    <row r="19" spans="1:19" ht="18" x14ac:dyDescent="0.35">
      <c r="A19" s="46">
        <f>'Список детей НГ'!B19</f>
        <v>0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 t="e">
        <f t="shared" si="0"/>
        <v>#DIV/0!</v>
      </c>
      <c r="S19" s="85" t="e">
        <f t="shared" si="1"/>
        <v>#DIV/0!</v>
      </c>
    </row>
    <row r="20" spans="1:19" ht="18" x14ac:dyDescent="0.35">
      <c r="A20" s="46">
        <f>'Список детей НГ'!B20</f>
        <v>0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 t="e">
        <f t="shared" si="0"/>
        <v>#DIV/0!</v>
      </c>
      <c r="S20" s="85" t="e">
        <f t="shared" si="1"/>
        <v>#DIV/0!</v>
      </c>
    </row>
    <row r="21" spans="1:19" ht="18" x14ac:dyDescent="0.35">
      <c r="A21" s="46">
        <f>'Список детей НГ'!B21</f>
        <v>0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 t="e">
        <f t="shared" si="0"/>
        <v>#DIV/0!</v>
      </c>
      <c r="S21" s="85" t="e">
        <f t="shared" si="1"/>
        <v>#DIV/0!</v>
      </c>
    </row>
    <row r="22" spans="1:19" ht="18" x14ac:dyDescent="0.35">
      <c r="A22" s="46">
        <f>'Список детей НГ'!B22</f>
        <v>0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 t="e">
        <f t="shared" si="0"/>
        <v>#DIV/0!</v>
      </c>
      <c r="S22" s="85" t="e">
        <f t="shared" si="1"/>
        <v>#DIV/0!</v>
      </c>
    </row>
    <row r="23" spans="1:19" ht="18" x14ac:dyDescent="0.35">
      <c r="A23" s="46">
        <f>'Список детей НГ'!B23</f>
        <v>0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 t="e">
        <f t="shared" si="0"/>
        <v>#DIV/0!</v>
      </c>
      <c r="S23" s="85" t="e">
        <f t="shared" si="1"/>
        <v>#DIV/0!</v>
      </c>
    </row>
    <row r="24" spans="1:19" ht="18" x14ac:dyDescent="0.35">
      <c r="A24" s="46">
        <f>'Список детей НГ'!B24</f>
        <v>0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 t="e">
        <f t="shared" si="0"/>
        <v>#DIV/0!</v>
      </c>
      <c r="S24" s="85" t="e">
        <f t="shared" si="1"/>
        <v>#DIV/0!</v>
      </c>
    </row>
    <row r="25" spans="1:19" ht="18" x14ac:dyDescent="0.35">
      <c r="A25" s="46">
        <f>'Список детей НГ'!B25</f>
        <v>0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 t="e">
        <f t="shared" si="0"/>
        <v>#DIV/0!</v>
      </c>
      <c r="S25" s="85" t="e">
        <f t="shared" si="1"/>
        <v>#DIV/0!</v>
      </c>
    </row>
    <row r="26" spans="1:19" ht="18" x14ac:dyDescent="0.35">
      <c r="A26" s="46">
        <f>'Список детей НГ'!B26</f>
        <v>0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 t="e">
        <f t="shared" si="0"/>
        <v>#DIV/0!</v>
      </c>
      <c r="S26" s="85" t="e">
        <f t="shared" si="1"/>
        <v>#DIV/0!</v>
      </c>
    </row>
    <row r="27" spans="1:19" ht="18" x14ac:dyDescent="0.35">
      <c r="A27" s="46">
        <f>'Список детей НГ'!B27</f>
        <v>0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 t="e">
        <f t="shared" si="0"/>
        <v>#DIV/0!</v>
      </c>
      <c r="S27" s="85" t="e">
        <f t="shared" si="1"/>
        <v>#DIV/0!</v>
      </c>
    </row>
    <row r="28" spans="1:19" ht="18" x14ac:dyDescent="0.35">
      <c r="A28" s="46">
        <f>'Список детей НГ'!B28</f>
        <v>0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 t="e">
        <f t="shared" si="0"/>
        <v>#DIV/0!</v>
      </c>
      <c r="S28" s="85" t="e">
        <f t="shared" si="1"/>
        <v>#DIV/0!</v>
      </c>
    </row>
    <row r="29" spans="1:19" ht="18" x14ac:dyDescent="0.35">
      <c r="A29" s="46" t="str">
        <f>'[1]Социально-коммун. разв. КГ  '!B37</f>
        <v>Итого</v>
      </c>
      <c r="B29" s="102" t="e">
        <f t="shared" ref="B29:I29" si="2">AVERAGE(B12:B28)</f>
        <v>#DIV/0!</v>
      </c>
      <c r="C29" s="80" t="e">
        <f t="shared" si="2"/>
        <v>#DIV/0!</v>
      </c>
      <c r="D29" s="80" t="e">
        <f t="shared" si="2"/>
        <v>#DIV/0!</v>
      </c>
      <c r="E29" s="80" t="e">
        <f t="shared" si="2"/>
        <v>#DIV/0!</v>
      </c>
      <c r="F29" s="80" t="e">
        <f t="shared" si="2"/>
        <v>#DIV/0!</v>
      </c>
      <c r="G29" s="80" t="e">
        <f t="shared" si="2"/>
        <v>#DIV/0!</v>
      </c>
      <c r="H29" s="80" t="e">
        <f t="shared" si="2"/>
        <v>#DIV/0!</v>
      </c>
      <c r="I29" s="80" t="e">
        <f t="shared" si="2"/>
        <v>#DIV/0!</v>
      </c>
      <c r="J29" s="116" t="e">
        <f t="shared" ref="J29" si="3">AVERAGE(J12:J28)</f>
        <v>#DIV/0!</v>
      </c>
      <c r="K29" s="116" t="e">
        <f t="shared" ref="K29" si="4">AVERAGE(K12:K28)</f>
        <v>#DIV/0!</v>
      </c>
      <c r="L29" s="116" t="e">
        <f t="shared" ref="L29" si="5">AVERAGE(L12:L28)</f>
        <v>#DIV/0!</v>
      </c>
      <c r="M29" s="116" t="e">
        <f t="shared" ref="M29" si="6">AVERAGE(M12:M28)</f>
        <v>#DIV/0!</v>
      </c>
      <c r="N29" s="116" t="e">
        <f t="shared" ref="N29" si="7">AVERAGE(N12:N28)</f>
        <v>#DIV/0!</v>
      </c>
      <c r="O29" s="116" t="e">
        <f t="shared" ref="O29" si="8">AVERAGE(O12:O28)</f>
        <v>#DIV/0!</v>
      </c>
      <c r="P29" s="116" t="e">
        <f t="shared" ref="P29" si="9">AVERAGE(P12:P28)</f>
        <v>#DIV/0!</v>
      </c>
      <c r="Q29" s="116" t="e">
        <f t="shared" ref="Q29" si="10">AVERAGE(Q12:Q28)</f>
        <v>#DIV/0!</v>
      </c>
      <c r="R29" s="80" t="e">
        <f t="shared" ref="L29:S29" si="11">AVERAGE(R12:R28)</f>
        <v>#DIV/0!</v>
      </c>
      <c r="S29" s="80" t="e">
        <f t="shared" si="11"/>
        <v>#DIV/0!</v>
      </c>
    </row>
    <row r="30" spans="1:19" ht="18" x14ac:dyDescent="0.35">
      <c r="A30" s="15"/>
      <c r="B30" s="15"/>
      <c r="C30" s="15"/>
      <c r="D30" s="15"/>
      <c r="E30" s="15"/>
      <c r="F30" s="15"/>
      <c r="G30" s="15"/>
      <c r="H30" s="15"/>
      <c r="I30" s="15"/>
      <c r="J30" s="79"/>
      <c r="K30" s="79"/>
      <c r="L30" s="15"/>
      <c r="M30" s="15"/>
      <c r="N30" s="15"/>
      <c r="O30" s="15"/>
      <c r="P30" s="15"/>
    </row>
    <row r="67" spans="2:5" ht="18" x14ac:dyDescent="0.35">
      <c r="B67" s="24"/>
      <c r="C67" s="24"/>
      <c r="D67" s="24"/>
      <c r="E67" s="24"/>
    </row>
    <row r="68" spans="2:5" ht="18" x14ac:dyDescent="0.35">
      <c r="B68" s="24" t="s">
        <v>39</v>
      </c>
      <c r="C68" s="24"/>
      <c r="D68" s="24"/>
      <c r="E68" s="24"/>
    </row>
    <row r="69" spans="2:5" ht="18" x14ac:dyDescent="0.35">
      <c r="B69" s="24"/>
      <c r="C69" s="24"/>
      <c r="D69" s="24"/>
      <c r="E69" s="24"/>
    </row>
    <row r="70" spans="2:5" ht="18" x14ac:dyDescent="0.35">
      <c r="B70" s="24" t="s">
        <v>44</v>
      </c>
      <c r="C70" s="24" t="s">
        <v>50</v>
      </c>
      <c r="D70" s="24"/>
      <c r="E70" s="24"/>
    </row>
    <row r="71" spans="2:5" ht="18" x14ac:dyDescent="0.35">
      <c r="B71" s="24" t="s">
        <v>44</v>
      </c>
      <c r="C71" s="24" t="s">
        <v>51</v>
      </c>
      <c r="D71" s="24"/>
      <c r="E71" s="22"/>
    </row>
    <row r="72" spans="2:5" ht="18" x14ac:dyDescent="0.35">
      <c r="B72" s="24" t="s">
        <v>44</v>
      </c>
      <c r="C72" s="23" t="s">
        <v>52</v>
      </c>
      <c r="D72" s="24"/>
      <c r="E72" s="24"/>
    </row>
    <row r="73" spans="2:5" ht="18" x14ac:dyDescent="0.35">
      <c r="B73" s="24" t="s">
        <v>44</v>
      </c>
      <c r="C73" s="125" t="s">
        <v>53</v>
      </c>
      <c r="D73" s="125"/>
      <c r="E73" s="24"/>
    </row>
    <row r="74" spans="2:5" ht="18" x14ac:dyDescent="0.35">
      <c r="B74" s="24"/>
      <c r="C74" s="24" t="s">
        <v>45</v>
      </c>
      <c r="D74" s="24"/>
      <c r="E74" s="24"/>
    </row>
    <row r="75" spans="2:5" ht="18" x14ac:dyDescent="0.35">
      <c r="B75" s="24" t="s">
        <v>40</v>
      </c>
      <c r="C75" s="24"/>
      <c r="D75" s="24"/>
      <c r="E75" s="24"/>
    </row>
    <row r="76" spans="2:5" ht="18" x14ac:dyDescent="0.35">
      <c r="B76" s="24"/>
      <c r="C76" s="24"/>
      <c r="D76" s="24"/>
      <c r="E76" s="24"/>
    </row>
    <row r="77" spans="2:5" ht="18" x14ac:dyDescent="0.35">
      <c r="B77" s="24"/>
      <c r="C77" s="24"/>
      <c r="D77" s="24"/>
      <c r="E77" s="24"/>
    </row>
    <row r="78" spans="2:5" ht="18" x14ac:dyDescent="0.35">
      <c r="B78" s="24"/>
      <c r="C78" s="24"/>
      <c r="D78" s="24"/>
      <c r="E78" s="24"/>
    </row>
    <row r="79" spans="2:5" ht="18" x14ac:dyDescent="0.35">
      <c r="B79" s="24"/>
      <c r="C79" s="24"/>
      <c r="D79" s="24"/>
      <c r="E79" s="24"/>
    </row>
    <row r="80" spans="2:5" ht="18" x14ac:dyDescent="0.35">
      <c r="B80" s="24" t="s">
        <v>41</v>
      </c>
      <c r="C80" s="24"/>
      <c r="D80" s="24"/>
      <c r="E80" s="24"/>
    </row>
    <row r="81" spans="2:5" ht="18" x14ac:dyDescent="0.35">
      <c r="B81" s="24"/>
      <c r="C81" s="24"/>
      <c r="D81" s="24"/>
      <c r="E81" s="24"/>
    </row>
    <row r="82" spans="2:5" ht="18" x14ac:dyDescent="0.35">
      <c r="B82" s="24"/>
      <c r="C82" s="24"/>
      <c r="D82" s="24"/>
      <c r="E82" s="24"/>
    </row>
    <row r="83" spans="2:5" ht="18" x14ac:dyDescent="0.35">
      <c r="B83" s="24"/>
      <c r="C83" s="24"/>
      <c r="D83" s="24"/>
      <c r="E83" s="24"/>
    </row>
    <row r="84" spans="2:5" ht="18" x14ac:dyDescent="0.35">
      <c r="B84" s="24" t="s">
        <v>42</v>
      </c>
      <c r="C84" s="24"/>
      <c r="D84" s="24"/>
      <c r="E84" s="24"/>
    </row>
    <row r="85" spans="2:5" ht="18" x14ac:dyDescent="0.35">
      <c r="B85" s="24" t="s">
        <v>43</v>
      </c>
      <c r="C85" s="24"/>
      <c r="D85" s="24"/>
      <c r="E85" s="24"/>
    </row>
    <row r="86" spans="2:5" ht="18" x14ac:dyDescent="0.35">
      <c r="B86" s="24"/>
      <c r="C86" s="24"/>
      <c r="D86" s="24"/>
      <c r="E86" s="24"/>
    </row>
    <row r="87" spans="2:5" ht="18" x14ac:dyDescent="0.35">
      <c r="B87" s="24"/>
      <c r="C87" s="24"/>
      <c r="D87" s="24"/>
      <c r="E87" s="24"/>
    </row>
    <row r="88" spans="2:5" ht="18" x14ac:dyDescent="0.35">
      <c r="B88" s="24"/>
      <c r="C88" s="24"/>
      <c r="D88" s="24"/>
      <c r="E88" s="24"/>
    </row>
    <row r="89" spans="2:5" ht="18" x14ac:dyDescent="0.35">
      <c r="B89" s="24"/>
      <c r="C89" s="24"/>
      <c r="D89" s="24"/>
      <c r="E89" s="24"/>
    </row>
  </sheetData>
  <mergeCells count="1">
    <mergeCell ref="C73:D73"/>
  </mergeCells>
  <pageMargins left="0.7" right="0.7" top="0.75" bottom="0.75" header="0.3" footer="0.3"/>
  <drawing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S88"/>
  <sheetViews>
    <sheetView topLeftCell="L10" zoomScale="70" zoomScaleNormal="70" workbookViewId="0">
      <selection activeCell="Q27" sqref="B12:Q27"/>
    </sheetView>
  </sheetViews>
  <sheetFormatPr defaultRowHeight="14.4" x14ac:dyDescent="0.3"/>
  <cols>
    <col min="1" max="1" width="28.33203125" customWidth="1"/>
    <col min="2" max="2" width="35" customWidth="1"/>
    <col min="3" max="4" width="35.6640625" customWidth="1"/>
    <col min="5" max="5" width="36.44140625" customWidth="1"/>
    <col min="6" max="6" width="21.6640625" customWidth="1"/>
    <col min="7" max="7" width="34.109375" customWidth="1"/>
    <col min="8" max="8" width="33.77734375" bestFit="1" customWidth="1"/>
    <col min="9" max="9" width="40.44140625" bestFit="1" customWidth="1"/>
    <col min="10" max="11" width="40.44140625" customWidth="1"/>
    <col min="12" max="12" width="26.44140625" bestFit="1" customWidth="1"/>
    <col min="13" max="14" width="29.77734375" bestFit="1" customWidth="1"/>
    <col min="15" max="15" width="27.109375" bestFit="1" customWidth="1"/>
    <col min="16" max="16" width="27.5546875" bestFit="1" customWidth="1"/>
    <col min="17" max="18" width="27.88671875" bestFit="1" customWidth="1"/>
    <col min="19" max="20" width="28.21875" bestFit="1" customWidth="1"/>
    <col min="21" max="21" width="24.88671875" bestFit="1" customWidth="1"/>
    <col min="22" max="22" width="29.77734375" bestFit="1" customWidth="1"/>
    <col min="23" max="23" width="18.6640625" bestFit="1" customWidth="1"/>
    <col min="24" max="24" width="21.5546875" bestFit="1" customWidth="1"/>
    <col min="25" max="25" width="29.77734375" bestFit="1" customWidth="1"/>
    <col min="26" max="26" width="21.5546875" bestFit="1" customWidth="1"/>
    <col min="27" max="27" width="28.21875" bestFit="1" customWidth="1"/>
    <col min="28" max="28" width="17.109375" bestFit="1" customWidth="1"/>
    <col min="29" max="29" width="24.88671875" bestFit="1" customWidth="1"/>
  </cols>
  <sheetData>
    <row r="1" spans="1:19" ht="18" x14ac:dyDescent="0.35">
      <c r="A1" s="124"/>
      <c r="B1" s="124"/>
      <c r="C1" s="124"/>
      <c r="D1" s="124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9" ht="18.600000000000001" thickBot="1" x14ac:dyDescent="0.4">
      <c r="A2" s="79"/>
      <c r="B2" s="79"/>
      <c r="C2" s="79"/>
      <c r="D2" s="79"/>
      <c r="E2" s="79"/>
      <c r="F2" s="79"/>
      <c r="G2" s="79">
        <v>4.5999999999999996</v>
      </c>
      <c r="H2" s="79">
        <v>5</v>
      </c>
      <c r="I2" s="79" t="s">
        <v>10</v>
      </c>
      <c r="J2" s="79"/>
      <c r="K2" s="79"/>
      <c r="L2" s="79"/>
      <c r="M2" s="79"/>
      <c r="N2" s="79"/>
      <c r="O2" s="79"/>
      <c r="P2" s="79"/>
    </row>
    <row r="3" spans="1:19" ht="18.600000000000001" thickBot="1" x14ac:dyDescent="0.4">
      <c r="A3" s="127" t="str">
        <f>'Список детей СГ '!A3:B3</f>
        <v>Наименование группы:</v>
      </c>
      <c r="B3" s="128"/>
      <c r="C3" s="127" t="str">
        <f>'Список детей СГ '!C3:D3</f>
        <v>Группа раннего возраста</v>
      </c>
      <c r="D3" s="128"/>
      <c r="E3" s="79"/>
      <c r="F3" s="79"/>
      <c r="G3" s="79">
        <v>3.6</v>
      </c>
      <c r="H3" s="79">
        <v>4.5</v>
      </c>
      <c r="I3" s="79" t="s">
        <v>22</v>
      </c>
      <c r="K3" s="79"/>
      <c r="L3" s="79"/>
      <c r="M3" s="79"/>
      <c r="N3" s="79"/>
      <c r="O3" s="79"/>
      <c r="P3" s="79"/>
    </row>
    <row r="4" spans="1:19" ht="18.600000000000001" thickBot="1" x14ac:dyDescent="0.4">
      <c r="A4" s="127" t="str">
        <f>'Список детей СГ '!A4:B4</f>
        <v>Кол-во детей в группе:</v>
      </c>
      <c r="B4" s="128"/>
      <c r="C4" s="127">
        <f>'Список детей СГ '!C4:D4</f>
        <v>25</v>
      </c>
      <c r="D4" s="128"/>
      <c r="E4" s="79"/>
      <c r="F4" s="79"/>
      <c r="G4" s="79">
        <v>2.6</v>
      </c>
      <c r="H4" s="79">
        <v>3.5</v>
      </c>
      <c r="I4" s="79" t="s">
        <v>11</v>
      </c>
      <c r="K4" s="79"/>
      <c r="L4" s="79"/>
      <c r="M4" s="79"/>
      <c r="N4" s="79"/>
      <c r="O4" s="79"/>
      <c r="P4" s="79"/>
    </row>
    <row r="5" spans="1:19" ht="18.600000000000001" thickBot="1" x14ac:dyDescent="0.4">
      <c r="A5" s="127" t="str">
        <f>'Список детей СГ '!A5:B5</f>
        <v>Воспитатели:</v>
      </c>
      <c r="B5" s="128"/>
      <c r="C5" s="127" t="str">
        <f>'Список детей СГ '!C5:D5</f>
        <v>ФИО</v>
      </c>
      <c r="D5" s="128"/>
      <c r="E5" s="79"/>
      <c r="F5" s="79"/>
      <c r="G5" s="79">
        <v>1.6</v>
      </c>
      <c r="H5" s="79">
        <v>2.5</v>
      </c>
      <c r="I5" s="79" t="s">
        <v>121</v>
      </c>
      <c r="K5" s="79"/>
      <c r="L5" s="79"/>
      <c r="M5" s="79"/>
      <c r="N5" s="79"/>
      <c r="O5" s="79"/>
      <c r="P5" s="79"/>
    </row>
    <row r="6" spans="1:19" ht="18.600000000000001" thickBot="1" x14ac:dyDescent="0.4">
      <c r="A6" s="127" t="str">
        <f>'Список детей СГ '!A6:B6</f>
        <v>Педагог-психолог:</v>
      </c>
      <c r="B6" s="128"/>
      <c r="C6" s="127" t="str">
        <f>'Список детей СГ '!C6:D6</f>
        <v>ФИО</v>
      </c>
      <c r="D6" s="128"/>
      <c r="E6" s="79"/>
      <c r="F6" s="79"/>
      <c r="G6" s="79"/>
      <c r="H6" s="79">
        <v>1.5</v>
      </c>
      <c r="I6" s="79" t="s">
        <v>12</v>
      </c>
      <c r="K6" s="79"/>
      <c r="L6" s="79"/>
      <c r="M6" s="79"/>
      <c r="N6" s="79"/>
      <c r="O6" s="79"/>
      <c r="P6" s="79"/>
    </row>
    <row r="7" spans="1:19" ht="39.6" customHeight="1" thickBot="1" x14ac:dyDescent="0.4">
      <c r="A7" s="127" t="str">
        <f>'Список детей СГ '!A7:B7</f>
        <v>Учитель - логопед</v>
      </c>
      <c r="B7" s="128"/>
      <c r="C7" s="127" t="str">
        <f>'Список детей СГ '!C7:D7</f>
        <v>ФИО</v>
      </c>
      <c r="D7" s="128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</row>
    <row r="8" spans="1:19" ht="18.600000000000001" thickBot="1" x14ac:dyDescent="0.4">
      <c r="A8" s="127" t="str">
        <f>'Список детей СГ '!A8:B8</f>
        <v>Музыкалный руководитель</v>
      </c>
      <c r="B8" s="128"/>
      <c r="C8" s="127" t="str">
        <f>'Список детей СГ '!C8:D8</f>
        <v>ФИО</v>
      </c>
      <c r="D8" s="128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9" ht="18.600000000000001" thickBot="1" x14ac:dyDescent="0.4">
      <c r="A9" s="127" t="str">
        <f>'Список детей СГ '!A9:B9</f>
        <v>Инструктор по физической культуре</v>
      </c>
      <c r="B9" s="128"/>
      <c r="C9" s="127" t="str">
        <f>'Список детей СГ '!C9:D9</f>
        <v>ФИО</v>
      </c>
      <c r="D9" s="128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</row>
    <row r="10" spans="1:19" ht="18" x14ac:dyDescent="0.35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</row>
    <row r="11" spans="1:19" ht="121.8" x14ac:dyDescent="0.3">
      <c r="A11" s="77" t="s">
        <v>9</v>
      </c>
      <c r="B11" s="104" t="s">
        <v>117</v>
      </c>
      <c r="C11" s="104" t="s">
        <v>118</v>
      </c>
      <c r="D11" s="104" t="s">
        <v>74</v>
      </c>
      <c r="E11" s="104" t="s">
        <v>75</v>
      </c>
      <c r="F11" s="104" t="s">
        <v>76</v>
      </c>
      <c r="G11" s="104" t="s">
        <v>77</v>
      </c>
      <c r="H11" s="104" t="s">
        <v>78</v>
      </c>
      <c r="I11" s="104" t="s">
        <v>79</v>
      </c>
      <c r="J11" s="104" t="s">
        <v>119</v>
      </c>
      <c r="K11" s="104" t="s">
        <v>120</v>
      </c>
      <c r="L11" s="104" t="s">
        <v>80</v>
      </c>
      <c r="M11" s="104" t="s">
        <v>81</v>
      </c>
      <c r="N11" s="104" t="s">
        <v>82</v>
      </c>
      <c r="O11" s="104" t="s">
        <v>83</v>
      </c>
      <c r="P11" s="104" t="s">
        <v>85</v>
      </c>
      <c r="Q11" s="104" t="s">
        <v>84</v>
      </c>
      <c r="R11" s="104" t="s">
        <v>19</v>
      </c>
      <c r="S11" s="104" t="s">
        <v>20</v>
      </c>
    </row>
    <row r="12" spans="1:19" ht="18" x14ac:dyDescent="0.35">
      <c r="A12" s="80">
        <f>'Список детей СГ '!B12</f>
        <v>0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6"/>
      <c r="O12" s="75"/>
      <c r="P12" s="75"/>
      <c r="Q12" s="75"/>
      <c r="R12" s="75" t="e">
        <f t="shared" ref="R12:R26" si="0">AVERAGE($B12:$Q12)</f>
        <v>#DIV/0!</v>
      </c>
      <c r="S12" s="80" t="e">
        <f>IF(AND(R12&lt;$H$6),$I$6,IF(AND(R12&gt;$G$5,R12&lt;$H$5),$I$5,IF(AND(R12&lt;$H$4,R12&gt;$G$4),$I$4,IF(AND($G$3&lt;R12&lt;$H$3),$I$3,IF(AND($G$2&lt;R12&lt;$H$2),$I$2,)))))</f>
        <v>#DIV/0!</v>
      </c>
    </row>
    <row r="13" spans="1:19" ht="18" x14ac:dyDescent="0.35">
      <c r="A13" s="80">
        <f>'Список детей СГ '!B13</f>
        <v>0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 t="e">
        <f t="shared" si="0"/>
        <v>#DIV/0!</v>
      </c>
      <c r="S13" s="85" t="e">
        <f t="shared" ref="S13:S27" si="1">IF(AND(R13&lt;$H$6),$I$6,IF(AND(R13&gt;$G$5,R13&lt;$H$5),$I$5,IF(AND(R13&lt;$H$4,R13&gt;$G$4),$I$4,IF(AND($G$3&lt;R13&lt;$H$3),$I$3,IF(AND($G$2&lt;R13&lt;$H$2),$I$2,)))))</f>
        <v>#DIV/0!</v>
      </c>
    </row>
    <row r="14" spans="1:19" ht="18" x14ac:dyDescent="0.35">
      <c r="A14" s="80">
        <f>'Список детей СГ '!B14</f>
        <v>0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 t="e">
        <f t="shared" si="0"/>
        <v>#DIV/0!</v>
      </c>
      <c r="S14" s="85" t="e">
        <f t="shared" si="1"/>
        <v>#DIV/0!</v>
      </c>
    </row>
    <row r="15" spans="1:19" ht="18" x14ac:dyDescent="0.35">
      <c r="A15" s="80">
        <f>'Список детей СГ '!B15</f>
        <v>0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 t="e">
        <f t="shared" si="0"/>
        <v>#DIV/0!</v>
      </c>
      <c r="S15" s="85" t="e">
        <f t="shared" si="1"/>
        <v>#DIV/0!</v>
      </c>
    </row>
    <row r="16" spans="1:19" ht="18" x14ac:dyDescent="0.35">
      <c r="A16" s="80">
        <f>'Список детей СГ '!B16</f>
        <v>0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 t="e">
        <f t="shared" si="0"/>
        <v>#DIV/0!</v>
      </c>
      <c r="S16" s="85" t="e">
        <f t="shared" si="1"/>
        <v>#DIV/0!</v>
      </c>
    </row>
    <row r="17" spans="1:19" ht="18" x14ac:dyDescent="0.35">
      <c r="A17" s="80">
        <f>'Список детей СГ '!B17</f>
        <v>0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 t="e">
        <f t="shared" si="0"/>
        <v>#DIV/0!</v>
      </c>
      <c r="S17" s="85" t="e">
        <f t="shared" si="1"/>
        <v>#DIV/0!</v>
      </c>
    </row>
    <row r="18" spans="1:19" ht="18" x14ac:dyDescent="0.35">
      <c r="A18" s="80">
        <f>'Список детей СГ '!B18</f>
        <v>0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 t="e">
        <f t="shared" si="0"/>
        <v>#DIV/0!</v>
      </c>
      <c r="S18" s="85" t="e">
        <f t="shared" si="1"/>
        <v>#DIV/0!</v>
      </c>
    </row>
    <row r="19" spans="1:19" ht="18" x14ac:dyDescent="0.35">
      <c r="A19" s="80">
        <f>'Список детей СГ '!B19</f>
        <v>0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 t="e">
        <f t="shared" si="0"/>
        <v>#DIV/0!</v>
      </c>
      <c r="S19" s="85" t="e">
        <f t="shared" si="1"/>
        <v>#DIV/0!</v>
      </c>
    </row>
    <row r="20" spans="1:19" ht="18" x14ac:dyDescent="0.35">
      <c r="A20" s="80">
        <f>'Список детей СГ '!B20</f>
        <v>0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 t="e">
        <f t="shared" si="0"/>
        <v>#DIV/0!</v>
      </c>
      <c r="S20" s="85" t="e">
        <f t="shared" si="1"/>
        <v>#DIV/0!</v>
      </c>
    </row>
    <row r="21" spans="1:19" ht="18" x14ac:dyDescent="0.35">
      <c r="A21" s="80">
        <f>'Список детей СГ '!B21</f>
        <v>0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 t="e">
        <f t="shared" si="0"/>
        <v>#DIV/0!</v>
      </c>
      <c r="S21" s="85" t="e">
        <f t="shared" si="1"/>
        <v>#DIV/0!</v>
      </c>
    </row>
    <row r="22" spans="1:19" ht="18" x14ac:dyDescent="0.35">
      <c r="A22" s="80">
        <f>'Список детей СГ '!B22</f>
        <v>0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 t="e">
        <f t="shared" si="0"/>
        <v>#DIV/0!</v>
      </c>
      <c r="S22" s="85" t="e">
        <f t="shared" si="1"/>
        <v>#DIV/0!</v>
      </c>
    </row>
    <row r="23" spans="1:19" ht="18" x14ac:dyDescent="0.35">
      <c r="A23" s="80">
        <f>'Список детей СГ '!B23</f>
        <v>0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 t="e">
        <f t="shared" si="0"/>
        <v>#DIV/0!</v>
      </c>
      <c r="S23" s="85" t="e">
        <f t="shared" si="1"/>
        <v>#DIV/0!</v>
      </c>
    </row>
    <row r="24" spans="1:19" ht="18" x14ac:dyDescent="0.35">
      <c r="A24" s="80">
        <f>'Список детей СГ '!B24</f>
        <v>0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 t="e">
        <f t="shared" si="0"/>
        <v>#DIV/0!</v>
      </c>
      <c r="S24" s="85" t="e">
        <f t="shared" si="1"/>
        <v>#DIV/0!</v>
      </c>
    </row>
    <row r="25" spans="1:19" ht="18" x14ac:dyDescent="0.35">
      <c r="A25" s="80">
        <f>'Список детей СГ '!B25</f>
        <v>0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 t="e">
        <f t="shared" si="0"/>
        <v>#DIV/0!</v>
      </c>
      <c r="S25" s="85" t="e">
        <f t="shared" si="1"/>
        <v>#DIV/0!</v>
      </c>
    </row>
    <row r="26" spans="1:19" ht="18" x14ac:dyDescent="0.35">
      <c r="A26" s="80">
        <f>'Список детей СГ '!B26</f>
        <v>0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 t="e">
        <f t="shared" si="0"/>
        <v>#DIV/0!</v>
      </c>
      <c r="S26" s="85" t="e">
        <f t="shared" si="1"/>
        <v>#DIV/0!</v>
      </c>
    </row>
    <row r="27" spans="1:19" ht="18" x14ac:dyDescent="0.35">
      <c r="A27" s="109">
        <f>'Список детей СГ '!B29</f>
        <v>0</v>
      </c>
      <c r="B27" s="110"/>
      <c r="C27" s="110"/>
      <c r="D27" s="110"/>
      <c r="E27" s="110"/>
      <c r="F27" s="110"/>
      <c r="G27" s="110"/>
      <c r="H27" s="110"/>
      <c r="I27" s="110"/>
      <c r="J27" s="111"/>
      <c r="K27" s="111"/>
      <c r="L27" s="112"/>
      <c r="M27" s="112"/>
      <c r="N27" s="112"/>
      <c r="O27" s="112"/>
      <c r="P27" s="112"/>
      <c r="Q27" s="112"/>
      <c r="R27" s="113" t="e">
        <f>AVERAGE($B27:$Q27)</f>
        <v>#DIV/0!</v>
      </c>
      <c r="S27" s="85" t="e">
        <f t="shared" si="1"/>
        <v>#DIV/0!</v>
      </c>
    </row>
    <row r="28" spans="1:19" ht="18" x14ac:dyDescent="0.35">
      <c r="A28" s="80" t="str">
        <f>'[1]Социально-коммун. разв. КГ  '!B37</f>
        <v>Итого</v>
      </c>
      <c r="B28" s="102" t="e">
        <f>AVERAGE(B12:B27)</f>
        <v>#DIV/0!</v>
      </c>
      <c r="C28" s="102" t="e">
        <f t="shared" ref="C28:Q28" si="2">AVERAGE(C12:C27)</f>
        <v>#DIV/0!</v>
      </c>
      <c r="D28" s="102" t="e">
        <f t="shared" si="2"/>
        <v>#DIV/0!</v>
      </c>
      <c r="E28" s="102" t="e">
        <f t="shared" si="2"/>
        <v>#DIV/0!</v>
      </c>
      <c r="F28" s="102" t="e">
        <f t="shared" si="2"/>
        <v>#DIV/0!</v>
      </c>
      <c r="G28" s="102" t="e">
        <f t="shared" si="2"/>
        <v>#DIV/0!</v>
      </c>
      <c r="H28" s="102" t="e">
        <f t="shared" si="2"/>
        <v>#DIV/0!</v>
      </c>
      <c r="I28" s="102" t="e">
        <f t="shared" si="2"/>
        <v>#DIV/0!</v>
      </c>
      <c r="J28" s="102" t="e">
        <f t="shared" si="2"/>
        <v>#DIV/0!</v>
      </c>
      <c r="K28" s="102" t="e">
        <f t="shared" si="2"/>
        <v>#DIV/0!</v>
      </c>
      <c r="L28" s="102" t="e">
        <f t="shared" si="2"/>
        <v>#DIV/0!</v>
      </c>
      <c r="M28" s="102" t="e">
        <f t="shared" si="2"/>
        <v>#DIV/0!</v>
      </c>
      <c r="N28" s="102" t="e">
        <f t="shared" si="2"/>
        <v>#DIV/0!</v>
      </c>
      <c r="O28" s="102" t="e">
        <f t="shared" si="2"/>
        <v>#DIV/0!</v>
      </c>
      <c r="P28" s="102" t="e">
        <f t="shared" si="2"/>
        <v>#DIV/0!</v>
      </c>
      <c r="Q28" s="102" t="e">
        <f t="shared" si="2"/>
        <v>#DIV/0!</v>
      </c>
      <c r="R28" s="80" t="e">
        <f t="shared" ref="L28:S28" si="3">AVERAGE(R12:R26)</f>
        <v>#DIV/0!</v>
      </c>
      <c r="S28" s="80" t="e">
        <f t="shared" si="3"/>
        <v>#DIV/0!</v>
      </c>
    </row>
    <row r="29" spans="1:19" ht="18" x14ac:dyDescent="0.35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</row>
    <row r="66" spans="2:5" ht="18" x14ac:dyDescent="0.35">
      <c r="B66" s="81"/>
      <c r="C66" s="81"/>
      <c r="D66" s="81"/>
      <c r="E66" s="81"/>
    </row>
    <row r="67" spans="2:5" ht="18" x14ac:dyDescent="0.35">
      <c r="B67" s="81" t="s">
        <v>39</v>
      </c>
      <c r="C67" s="81"/>
      <c r="D67" s="81"/>
      <c r="E67" s="81"/>
    </row>
    <row r="68" spans="2:5" ht="18" x14ac:dyDescent="0.35">
      <c r="B68" s="81"/>
      <c r="C68" s="81"/>
      <c r="D68" s="81"/>
      <c r="E68" s="81"/>
    </row>
    <row r="69" spans="2:5" ht="18" x14ac:dyDescent="0.35">
      <c r="B69" s="81" t="s">
        <v>44</v>
      </c>
      <c r="C69" s="81" t="s">
        <v>50</v>
      </c>
      <c r="D69" s="81"/>
      <c r="E69" s="81"/>
    </row>
    <row r="70" spans="2:5" ht="18" x14ac:dyDescent="0.35">
      <c r="B70" s="81" t="s">
        <v>44</v>
      </c>
      <c r="C70" s="81" t="s">
        <v>51</v>
      </c>
      <c r="D70" s="81"/>
      <c r="E70" s="22"/>
    </row>
    <row r="71" spans="2:5" ht="18" x14ac:dyDescent="0.35">
      <c r="B71" s="81" t="s">
        <v>44</v>
      </c>
      <c r="C71" s="23" t="s">
        <v>52</v>
      </c>
      <c r="D71" s="81"/>
      <c r="E71" s="81"/>
    </row>
    <row r="72" spans="2:5" ht="18" x14ac:dyDescent="0.35">
      <c r="B72" s="81" t="s">
        <v>44</v>
      </c>
      <c r="C72" s="125" t="s">
        <v>53</v>
      </c>
      <c r="D72" s="125"/>
      <c r="E72" s="81"/>
    </row>
    <row r="73" spans="2:5" ht="18" x14ac:dyDescent="0.35">
      <c r="B73" s="81"/>
      <c r="C73" s="81" t="s">
        <v>45</v>
      </c>
      <c r="D73" s="81"/>
      <c r="E73" s="81"/>
    </row>
    <row r="74" spans="2:5" ht="18" x14ac:dyDescent="0.35">
      <c r="B74" s="81" t="s">
        <v>40</v>
      </c>
      <c r="C74" s="81"/>
      <c r="D74" s="81"/>
      <c r="E74" s="81"/>
    </row>
    <row r="75" spans="2:5" ht="18" x14ac:dyDescent="0.35">
      <c r="B75" s="81"/>
      <c r="C75" s="81"/>
      <c r="D75" s="81"/>
      <c r="E75" s="81"/>
    </row>
    <row r="76" spans="2:5" ht="18" x14ac:dyDescent="0.35">
      <c r="B76" s="81"/>
      <c r="C76" s="81"/>
      <c r="D76" s="81"/>
      <c r="E76" s="81"/>
    </row>
    <row r="77" spans="2:5" ht="18" x14ac:dyDescent="0.35">
      <c r="B77" s="81"/>
      <c r="C77" s="81"/>
      <c r="D77" s="81"/>
      <c r="E77" s="81"/>
    </row>
    <row r="78" spans="2:5" ht="18" x14ac:dyDescent="0.35">
      <c r="B78" s="81"/>
      <c r="C78" s="81"/>
      <c r="D78" s="81"/>
      <c r="E78" s="81"/>
    </row>
    <row r="79" spans="2:5" ht="18" x14ac:dyDescent="0.35">
      <c r="B79" s="81" t="s">
        <v>41</v>
      </c>
      <c r="C79" s="81"/>
      <c r="D79" s="81"/>
      <c r="E79" s="81"/>
    </row>
    <row r="80" spans="2:5" ht="18" x14ac:dyDescent="0.35">
      <c r="B80" s="81"/>
      <c r="C80" s="81"/>
      <c r="D80" s="81"/>
      <c r="E80" s="81"/>
    </row>
    <row r="81" spans="2:5" ht="18" x14ac:dyDescent="0.35">
      <c r="B81" s="81"/>
      <c r="C81" s="81"/>
      <c r="D81" s="81"/>
      <c r="E81" s="81"/>
    </row>
    <row r="82" spans="2:5" ht="18" x14ac:dyDescent="0.35">
      <c r="B82" s="81"/>
      <c r="C82" s="81"/>
      <c r="D82" s="81"/>
      <c r="E82" s="81"/>
    </row>
    <row r="83" spans="2:5" ht="18" x14ac:dyDescent="0.35">
      <c r="B83" s="81" t="s">
        <v>42</v>
      </c>
      <c r="C83" s="81"/>
      <c r="D83" s="81"/>
      <c r="E83" s="81"/>
    </row>
    <row r="84" spans="2:5" ht="18" x14ac:dyDescent="0.35">
      <c r="B84" s="81" t="s">
        <v>43</v>
      </c>
      <c r="C84" s="81"/>
      <c r="D84" s="81"/>
      <c r="E84" s="81"/>
    </row>
    <row r="85" spans="2:5" ht="18" x14ac:dyDescent="0.35">
      <c r="B85" s="81"/>
      <c r="C85" s="81"/>
      <c r="D85" s="81"/>
      <c r="E85" s="81"/>
    </row>
    <row r="86" spans="2:5" ht="18" x14ac:dyDescent="0.35">
      <c r="B86" s="81"/>
      <c r="C86" s="81"/>
      <c r="D86" s="81"/>
      <c r="E86" s="81"/>
    </row>
    <row r="87" spans="2:5" ht="18" x14ac:dyDescent="0.35">
      <c r="B87" s="81"/>
      <c r="C87" s="81"/>
      <c r="D87" s="81"/>
      <c r="E87" s="81"/>
    </row>
    <row r="88" spans="2:5" ht="18" x14ac:dyDescent="0.35">
      <c r="B88" s="81"/>
      <c r="C88" s="81"/>
      <c r="D88" s="81"/>
      <c r="E88" s="81"/>
    </row>
  </sheetData>
  <mergeCells count="16">
    <mergeCell ref="A1:D1"/>
    <mergeCell ref="A3:B3"/>
    <mergeCell ref="A4:B4"/>
    <mergeCell ref="A5:B5"/>
    <mergeCell ref="A6:B6"/>
    <mergeCell ref="A8:B8"/>
    <mergeCell ref="A9:B9"/>
    <mergeCell ref="C72:D72"/>
    <mergeCell ref="C3:D3"/>
    <mergeCell ref="C4:D4"/>
    <mergeCell ref="C5:D5"/>
    <mergeCell ref="C6:D6"/>
    <mergeCell ref="C7:D7"/>
    <mergeCell ref="C8:D8"/>
    <mergeCell ref="C9:D9"/>
    <mergeCell ref="A7:B7"/>
  </mergeCells>
  <pageMargins left="0.7" right="0.7" top="0.75" bottom="0.75" header="0.3" footer="0.3"/>
  <drawing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S88"/>
  <sheetViews>
    <sheetView topLeftCell="L1" zoomScale="60" zoomScaleNormal="60" workbookViewId="0">
      <selection activeCell="Q27" sqref="B12:Q27"/>
    </sheetView>
  </sheetViews>
  <sheetFormatPr defaultRowHeight="14.4" x14ac:dyDescent="0.3"/>
  <cols>
    <col min="1" max="1" width="28.33203125" customWidth="1"/>
    <col min="2" max="2" width="35" customWidth="1"/>
    <col min="3" max="4" width="35.6640625" customWidth="1"/>
    <col min="5" max="5" width="36.44140625" customWidth="1"/>
    <col min="6" max="6" width="21.6640625" customWidth="1"/>
    <col min="7" max="7" width="34.109375" customWidth="1"/>
    <col min="8" max="8" width="33.77734375" bestFit="1" customWidth="1"/>
    <col min="9" max="9" width="40.44140625" bestFit="1" customWidth="1"/>
    <col min="10" max="11" width="40.44140625" customWidth="1"/>
    <col min="12" max="12" width="26.44140625" bestFit="1" customWidth="1"/>
    <col min="13" max="14" width="29.77734375" bestFit="1" customWidth="1"/>
    <col min="15" max="15" width="27.109375" bestFit="1" customWidth="1"/>
    <col min="16" max="16" width="27.5546875" bestFit="1" customWidth="1"/>
    <col min="17" max="18" width="27.88671875" bestFit="1" customWidth="1"/>
    <col min="19" max="20" width="28.21875" bestFit="1" customWidth="1"/>
    <col min="21" max="21" width="24.88671875" bestFit="1" customWidth="1"/>
    <col min="22" max="22" width="29.77734375" bestFit="1" customWidth="1"/>
    <col min="23" max="23" width="18.6640625" bestFit="1" customWidth="1"/>
    <col min="24" max="24" width="21.5546875" bestFit="1" customWidth="1"/>
    <col min="25" max="25" width="29.77734375" bestFit="1" customWidth="1"/>
    <col min="26" max="26" width="21.5546875" bestFit="1" customWidth="1"/>
    <col min="27" max="27" width="28.21875" bestFit="1" customWidth="1"/>
    <col min="28" max="28" width="17.109375" bestFit="1" customWidth="1"/>
    <col min="29" max="29" width="24.88671875" bestFit="1" customWidth="1"/>
  </cols>
  <sheetData>
    <row r="1" spans="1:19" ht="18" x14ac:dyDescent="0.35">
      <c r="A1" s="124"/>
      <c r="B1" s="124"/>
      <c r="C1" s="124"/>
      <c r="D1" s="124"/>
      <c r="E1" s="79"/>
      <c r="F1" s="79"/>
      <c r="G1" s="79"/>
      <c r="H1" s="79"/>
      <c r="I1" s="79"/>
      <c r="K1" s="79"/>
      <c r="L1" s="79"/>
      <c r="M1" s="79"/>
      <c r="N1" s="79"/>
      <c r="O1" s="79"/>
      <c r="P1" s="79"/>
    </row>
    <row r="2" spans="1:19" ht="18.600000000000001" thickBot="1" x14ac:dyDescent="0.4">
      <c r="A2" s="79"/>
      <c r="B2" s="79"/>
      <c r="C2" s="79"/>
      <c r="D2" s="79"/>
      <c r="E2" s="79"/>
      <c r="F2" s="79"/>
      <c r="G2" s="79">
        <v>4.5999999999999996</v>
      </c>
      <c r="H2" s="79">
        <v>5</v>
      </c>
      <c r="I2" s="79" t="s">
        <v>10</v>
      </c>
      <c r="K2" s="79"/>
      <c r="L2" s="79"/>
      <c r="M2" s="79"/>
      <c r="N2" s="79"/>
      <c r="O2" s="79"/>
      <c r="P2" s="79"/>
    </row>
    <row r="3" spans="1:19" ht="18.600000000000001" thickBot="1" x14ac:dyDescent="0.4">
      <c r="A3" s="127" t="str">
        <f>'Список детей КГ '!A3:B3</f>
        <v>Наименование группы:</v>
      </c>
      <c r="B3" s="128"/>
      <c r="C3" s="127" t="str">
        <f>'Список детей КГ '!C3:D3</f>
        <v>Группа раннего возраста</v>
      </c>
      <c r="D3" s="128"/>
      <c r="E3" s="79"/>
      <c r="F3" s="79"/>
      <c r="G3" s="79">
        <v>3.6</v>
      </c>
      <c r="H3" s="79">
        <v>4.5</v>
      </c>
      <c r="I3" s="79" t="s">
        <v>123</v>
      </c>
      <c r="K3" s="79"/>
      <c r="L3" s="79"/>
      <c r="M3" s="79"/>
      <c r="N3" s="79"/>
      <c r="O3" s="79"/>
      <c r="P3" s="79"/>
    </row>
    <row r="4" spans="1:19" ht="18.600000000000001" thickBot="1" x14ac:dyDescent="0.4">
      <c r="A4" s="127" t="str">
        <f>'Список детей КГ '!A4:B4</f>
        <v>Кол-во детей в группе:</v>
      </c>
      <c r="B4" s="128"/>
      <c r="C4" s="127">
        <f>'Список детей КГ '!C4:D4</f>
        <v>25</v>
      </c>
      <c r="D4" s="128"/>
      <c r="E4" s="79"/>
      <c r="F4" s="79"/>
      <c r="G4" s="79">
        <v>2.6</v>
      </c>
      <c r="H4" s="79">
        <v>3.5</v>
      </c>
      <c r="I4" s="79" t="s">
        <v>11</v>
      </c>
      <c r="K4" s="79"/>
      <c r="L4" s="79"/>
      <c r="M4" s="79"/>
      <c r="N4" s="79"/>
      <c r="O4" s="79"/>
      <c r="P4" s="79"/>
    </row>
    <row r="5" spans="1:19" ht="18.600000000000001" thickBot="1" x14ac:dyDescent="0.4">
      <c r="A5" s="127" t="str">
        <f>'Список детей КГ '!A5:B5</f>
        <v>Воспитатели:</v>
      </c>
      <c r="B5" s="128"/>
      <c r="C5" s="127" t="str">
        <f>'Список детей КГ '!C5:D5</f>
        <v>ФИО</v>
      </c>
      <c r="D5" s="128"/>
      <c r="E5" s="79"/>
      <c r="F5" s="79"/>
      <c r="G5" s="79">
        <v>1.6</v>
      </c>
      <c r="H5" s="79">
        <v>2.5</v>
      </c>
      <c r="I5" s="79" t="s">
        <v>121</v>
      </c>
      <c r="K5" s="79"/>
      <c r="L5" s="79"/>
      <c r="M5" s="79"/>
      <c r="N5" s="79"/>
      <c r="O5" s="79"/>
      <c r="P5" s="79"/>
    </row>
    <row r="6" spans="1:19" ht="18.600000000000001" thickBot="1" x14ac:dyDescent="0.4">
      <c r="A6" s="127" t="str">
        <f>'Список детей КГ '!A6:B6</f>
        <v>Педагог-психолог:</v>
      </c>
      <c r="B6" s="128"/>
      <c r="C6" s="127" t="str">
        <f>'Список детей КГ '!C6:D6</f>
        <v>ФИО</v>
      </c>
      <c r="D6" s="128"/>
      <c r="E6" s="79"/>
      <c r="F6" s="79"/>
      <c r="G6" s="79"/>
      <c r="H6" s="79">
        <v>1.5</v>
      </c>
      <c r="I6" s="79" t="s">
        <v>12</v>
      </c>
      <c r="J6" s="79"/>
      <c r="K6" s="79"/>
      <c r="L6" s="79"/>
      <c r="M6" s="79"/>
      <c r="N6" s="79"/>
      <c r="O6" s="79"/>
      <c r="P6" s="79"/>
    </row>
    <row r="7" spans="1:19" ht="39.6" customHeight="1" thickBot="1" x14ac:dyDescent="0.4">
      <c r="A7" s="127" t="str">
        <f>'Список детей КГ '!A7:B7</f>
        <v>Учитель - логопед</v>
      </c>
      <c r="B7" s="128"/>
      <c r="C7" s="127" t="str">
        <f>'Список детей КГ '!C7:D7</f>
        <v>ФИО</v>
      </c>
      <c r="D7" s="128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</row>
    <row r="8" spans="1:19" ht="18.600000000000001" thickBot="1" x14ac:dyDescent="0.4">
      <c r="A8" s="127" t="str">
        <f>'Список детей КГ '!A8:B8</f>
        <v>Музыкалный руководитель</v>
      </c>
      <c r="B8" s="128"/>
      <c r="C8" s="127" t="str">
        <f>'Список детей КГ '!C8:D8</f>
        <v>ФИО</v>
      </c>
      <c r="D8" s="128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9" ht="18.600000000000001" thickBot="1" x14ac:dyDescent="0.4">
      <c r="A9" s="127" t="str">
        <f>'Список детей КГ '!A9:B9</f>
        <v>Инструктор по физической культуре</v>
      </c>
      <c r="B9" s="128"/>
      <c r="C9" s="127" t="str">
        <f>'Список детей КГ '!C9:D9</f>
        <v>ФИО</v>
      </c>
      <c r="D9" s="128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</row>
    <row r="10" spans="1:19" ht="18" x14ac:dyDescent="0.35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</row>
    <row r="11" spans="1:19" ht="121.8" x14ac:dyDescent="0.3">
      <c r="A11" s="77" t="s">
        <v>9</v>
      </c>
      <c r="B11" s="104" t="s">
        <v>117</v>
      </c>
      <c r="C11" s="104" t="s">
        <v>118</v>
      </c>
      <c r="D11" s="104" t="s">
        <v>74</v>
      </c>
      <c r="E11" s="104" t="s">
        <v>75</v>
      </c>
      <c r="F11" s="104" t="s">
        <v>76</v>
      </c>
      <c r="G11" s="104" t="s">
        <v>77</v>
      </c>
      <c r="H11" s="104" t="s">
        <v>78</v>
      </c>
      <c r="I11" s="104" t="s">
        <v>79</v>
      </c>
      <c r="J11" s="104" t="s">
        <v>119</v>
      </c>
      <c r="K11" s="104" t="s">
        <v>120</v>
      </c>
      <c r="L11" s="104" t="s">
        <v>80</v>
      </c>
      <c r="M11" s="104" t="s">
        <v>81</v>
      </c>
      <c r="N11" s="104" t="s">
        <v>82</v>
      </c>
      <c r="O11" s="104" t="s">
        <v>83</v>
      </c>
      <c r="P11" s="104" t="s">
        <v>85</v>
      </c>
      <c r="Q11" s="104" t="s">
        <v>84</v>
      </c>
      <c r="R11" s="104" t="s">
        <v>19</v>
      </c>
      <c r="S11" s="104" t="s">
        <v>20</v>
      </c>
    </row>
    <row r="12" spans="1:19" ht="18" x14ac:dyDescent="0.35">
      <c r="A12" s="80">
        <f>'Список детей КГ '!B12</f>
        <v>0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6"/>
      <c r="O12" s="75"/>
      <c r="P12" s="75"/>
      <c r="Q12" s="75"/>
      <c r="R12" s="75" t="e">
        <f t="shared" ref="R12:R27" si="0">AVERAGE($B12:$Q12)</f>
        <v>#DIV/0!</v>
      </c>
      <c r="S12" s="80" t="e">
        <f>IF(AND(R12&lt;$H$6),$I$6,IF(AND(R12&gt;$G$5,R12&lt;$H$5),$I$5,IF(AND(R12&lt;$H$4,R12&gt;$G$4),$I$4,IF(AND($G$3&lt;R12&lt;$H$3),$I$3,IF(AND($G$2&lt;R12&lt;$H$2),$I$2,)))))</f>
        <v>#DIV/0!</v>
      </c>
    </row>
    <row r="13" spans="1:19" ht="18" x14ac:dyDescent="0.35">
      <c r="A13" s="80">
        <f>'Список детей КГ '!B13</f>
        <v>0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 t="e">
        <f t="shared" si="0"/>
        <v>#DIV/0!</v>
      </c>
      <c r="S13" s="85" t="e">
        <f t="shared" ref="S13:S27" si="1">IF(AND(R13&lt;$H$6),$I$6,IF(AND(R13&gt;$G$5,R13&lt;$H$5),$I$5,IF(AND(R13&lt;$H$4,R13&gt;$G$4),$I$4,IF(AND($G$3&lt;R13&lt;$H$3),$I$3,IF(AND($G$2&lt;R13&lt;$H$2),$I$2,)))))</f>
        <v>#DIV/0!</v>
      </c>
    </row>
    <row r="14" spans="1:19" ht="18" x14ac:dyDescent="0.35">
      <c r="A14" s="80">
        <f>'Список детей КГ '!B14</f>
        <v>0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 t="e">
        <f t="shared" si="0"/>
        <v>#DIV/0!</v>
      </c>
      <c r="S14" s="85" t="e">
        <f t="shared" si="1"/>
        <v>#DIV/0!</v>
      </c>
    </row>
    <row r="15" spans="1:19" ht="18" x14ac:dyDescent="0.35">
      <c r="A15" s="80">
        <f>'Список детей КГ '!B15</f>
        <v>0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 t="e">
        <f t="shared" si="0"/>
        <v>#DIV/0!</v>
      </c>
      <c r="S15" s="85" t="e">
        <f t="shared" si="1"/>
        <v>#DIV/0!</v>
      </c>
    </row>
    <row r="16" spans="1:19" ht="18" x14ac:dyDescent="0.35">
      <c r="A16" s="80">
        <f>'Список детей КГ '!B16</f>
        <v>0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 t="e">
        <f t="shared" si="0"/>
        <v>#DIV/0!</v>
      </c>
      <c r="S16" s="85" t="e">
        <f t="shared" si="1"/>
        <v>#DIV/0!</v>
      </c>
    </row>
    <row r="17" spans="1:19" ht="18" x14ac:dyDescent="0.35">
      <c r="A17" s="80">
        <f>'Список детей КГ '!B17</f>
        <v>0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 t="e">
        <f t="shared" si="0"/>
        <v>#DIV/0!</v>
      </c>
      <c r="S17" s="85" t="e">
        <f t="shared" si="1"/>
        <v>#DIV/0!</v>
      </c>
    </row>
    <row r="18" spans="1:19" ht="18" x14ac:dyDescent="0.35">
      <c r="A18" s="80">
        <f>'Список детей КГ '!B18</f>
        <v>0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 t="e">
        <f t="shared" si="0"/>
        <v>#DIV/0!</v>
      </c>
      <c r="S18" s="85" t="e">
        <f t="shared" si="1"/>
        <v>#DIV/0!</v>
      </c>
    </row>
    <row r="19" spans="1:19" ht="18" x14ac:dyDescent="0.35">
      <c r="A19" s="80">
        <f>'Список детей КГ '!B19</f>
        <v>0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 t="e">
        <f t="shared" si="0"/>
        <v>#DIV/0!</v>
      </c>
      <c r="S19" s="85" t="e">
        <f t="shared" si="1"/>
        <v>#DIV/0!</v>
      </c>
    </row>
    <row r="20" spans="1:19" ht="18" x14ac:dyDescent="0.35">
      <c r="A20" s="80">
        <f>'Список детей КГ '!B20</f>
        <v>0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 t="e">
        <f t="shared" si="0"/>
        <v>#DIV/0!</v>
      </c>
      <c r="S20" s="85" t="e">
        <f t="shared" si="1"/>
        <v>#DIV/0!</v>
      </c>
    </row>
    <row r="21" spans="1:19" ht="18" x14ac:dyDescent="0.35">
      <c r="A21" s="80">
        <f>'Список детей КГ '!B21</f>
        <v>0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 t="e">
        <f t="shared" si="0"/>
        <v>#DIV/0!</v>
      </c>
      <c r="S21" s="85" t="e">
        <f t="shared" si="1"/>
        <v>#DIV/0!</v>
      </c>
    </row>
    <row r="22" spans="1:19" ht="18" x14ac:dyDescent="0.35">
      <c r="A22" s="80">
        <f>'Список детей КГ '!B22</f>
        <v>0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 t="e">
        <f t="shared" si="0"/>
        <v>#DIV/0!</v>
      </c>
      <c r="S22" s="85" t="e">
        <f t="shared" si="1"/>
        <v>#DIV/0!</v>
      </c>
    </row>
    <row r="23" spans="1:19" ht="18" x14ac:dyDescent="0.35">
      <c r="A23" s="80">
        <f>'Список детей КГ '!B23</f>
        <v>0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 t="e">
        <f t="shared" si="0"/>
        <v>#DIV/0!</v>
      </c>
      <c r="S23" s="85" t="e">
        <f t="shared" si="1"/>
        <v>#DIV/0!</v>
      </c>
    </row>
    <row r="24" spans="1:19" ht="18" x14ac:dyDescent="0.35">
      <c r="A24" s="80">
        <f>'Список детей КГ '!B24</f>
        <v>0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 t="e">
        <f t="shared" si="0"/>
        <v>#DIV/0!</v>
      </c>
      <c r="S24" s="85" t="e">
        <f t="shared" si="1"/>
        <v>#DIV/0!</v>
      </c>
    </row>
    <row r="25" spans="1:19" ht="18" x14ac:dyDescent="0.35">
      <c r="A25" s="80">
        <f>'Список детей КГ '!B25</f>
        <v>0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 t="e">
        <f t="shared" si="0"/>
        <v>#DIV/0!</v>
      </c>
      <c r="S25" s="85" t="e">
        <f t="shared" si="1"/>
        <v>#DIV/0!</v>
      </c>
    </row>
    <row r="26" spans="1:19" ht="18" x14ac:dyDescent="0.35">
      <c r="A26" s="80">
        <f>'Список детей КГ '!B26</f>
        <v>0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 t="e">
        <f t="shared" si="0"/>
        <v>#DIV/0!</v>
      </c>
      <c r="S26" s="85" t="e">
        <f t="shared" si="1"/>
        <v>#DIV/0!</v>
      </c>
    </row>
    <row r="27" spans="1:19" ht="18" x14ac:dyDescent="0.35">
      <c r="A27" s="80">
        <f>'Список детей КГ '!B36</f>
        <v>0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 t="e">
        <f t="shared" si="0"/>
        <v>#DIV/0!</v>
      </c>
      <c r="S27" s="85" t="e">
        <f t="shared" si="1"/>
        <v>#DIV/0!</v>
      </c>
    </row>
    <row r="28" spans="1:19" ht="18" x14ac:dyDescent="0.35">
      <c r="A28" s="103">
        <f>'Список детей КГ '!B37</f>
        <v>0</v>
      </c>
      <c r="B28" s="80" t="e">
        <f t="shared" ref="B28:S28" si="2">AVERAGE(B14:B27)</f>
        <v>#DIV/0!</v>
      </c>
      <c r="C28" s="116" t="e">
        <f t="shared" ref="C28" si="3">AVERAGE(C14:C27)</f>
        <v>#DIV/0!</v>
      </c>
      <c r="D28" s="116" t="e">
        <f t="shared" ref="D28" si="4">AVERAGE(D14:D27)</f>
        <v>#DIV/0!</v>
      </c>
      <c r="E28" s="116" t="e">
        <f t="shared" ref="E28" si="5">AVERAGE(E14:E27)</f>
        <v>#DIV/0!</v>
      </c>
      <c r="F28" s="116" t="e">
        <f t="shared" ref="F28" si="6">AVERAGE(F14:F27)</f>
        <v>#DIV/0!</v>
      </c>
      <c r="G28" s="116" t="e">
        <f t="shared" ref="G28" si="7">AVERAGE(G14:G27)</f>
        <v>#DIV/0!</v>
      </c>
      <c r="H28" s="116" t="e">
        <f t="shared" ref="H28" si="8">AVERAGE(H14:H27)</f>
        <v>#DIV/0!</v>
      </c>
      <c r="I28" s="116" t="e">
        <f t="shared" ref="I28" si="9">AVERAGE(I14:I27)</f>
        <v>#DIV/0!</v>
      </c>
      <c r="J28" s="116" t="e">
        <f t="shared" ref="J28" si="10">AVERAGE(J14:J27)</f>
        <v>#DIV/0!</v>
      </c>
      <c r="K28" s="116" t="e">
        <f t="shared" ref="K28" si="11">AVERAGE(K14:K27)</f>
        <v>#DIV/0!</v>
      </c>
      <c r="L28" s="116" t="e">
        <f t="shared" ref="L28" si="12">AVERAGE(L14:L27)</f>
        <v>#DIV/0!</v>
      </c>
      <c r="M28" s="116" t="e">
        <f t="shared" ref="M28" si="13">AVERAGE(M14:M27)</f>
        <v>#DIV/0!</v>
      </c>
      <c r="N28" s="116" t="e">
        <f t="shared" ref="N28" si="14">AVERAGE(N14:N27)</f>
        <v>#DIV/0!</v>
      </c>
      <c r="O28" s="116" t="e">
        <f t="shared" ref="O28" si="15">AVERAGE(O14:O27)</f>
        <v>#DIV/0!</v>
      </c>
      <c r="P28" s="116" t="e">
        <f t="shared" ref="P28" si="16">AVERAGE(P14:P27)</f>
        <v>#DIV/0!</v>
      </c>
      <c r="Q28" s="116" t="e">
        <f t="shared" ref="Q28" si="17">AVERAGE(Q14:Q27)</f>
        <v>#DIV/0!</v>
      </c>
      <c r="R28" s="85" t="e">
        <f t="shared" si="2"/>
        <v>#DIV/0!</v>
      </c>
      <c r="S28" s="85" t="e">
        <f t="shared" si="2"/>
        <v>#DIV/0!</v>
      </c>
    </row>
    <row r="29" spans="1:19" ht="18" x14ac:dyDescent="0.35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</row>
    <row r="66" spans="2:5" ht="18" x14ac:dyDescent="0.35">
      <c r="B66" s="81"/>
      <c r="C66" s="81"/>
      <c r="D66" s="81"/>
      <c r="E66" s="81"/>
    </row>
    <row r="67" spans="2:5" ht="18" x14ac:dyDescent="0.35">
      <c r="B67" s="81" t="s">
        <v>39</v>
      </c>
      <c r="C67" s="81"/>
      <c r="D67" s="81"/>
      <c r="E67" s="81"/>
    </row>
    <row r="68" spans="2:5" ht="18" x14ac:dyDescent="0.35">
      <c r="B68" s="81"/>
      <c r="C68" s="81"/>
      <c r="D68" s="81"/>
      <c r="E68" s="81"/>
    </row>
    <row r="69" spans="2:5" ht="18" x14ac:dyDescent="0.35">
      <c r="B69" s="81" t="s">
        <v>44</v>
      </c>
      <c r="C69" s="81" t="s">
        <v>50</v>
      </c>
      <c r="D69" s="81"/>
      <c r="E69" s="81"/>
    </row>
    <row r="70" spans="2:5" ht="18" x14ac:dyDescent="0.35">
      <c r="B70" s="81" t="s">
        <v>44</v>
      </c>
      <c r="C70" s="81" t="s">
        <v>51</v>
      </c>
      <c r="D70" s="81"/>
      <c r="E70" s="22"/>
    </row>
    <row r="71" spans="2:5" ht="18" x14ac:dyDescent="0.35">
      <c r="B71" s="81" t="s">
        <v>44</v>
      </c>
      <c r="C71" s="23" t="s">
        <v>52</v>
      </c>
      <c r="D71" s="81"/>
      <c r="E71" s="81"/>
    </row>
    <row r="72" spans="2:5" ht="18" x14ac:dyDescent="0.35">
      <c r="B72" s="81" t="s">
        <v>44</v>
      </c>
      <c r="C72" s="125" t="s">
        <v>53</v>
      </c>
      <c r="D72" s="125"/>
      <c r="E72" s="81"/>
    </row>
    <row r="73" spans="2:5" ht="18" x14ac:dyDescent="0.35">
      <c r="B73" s="81"/>
      <c r="C73" s="81" t="s">
        <v>45</v>
      </c>
      <c r="D73" s="81"/>
      <c r="E73" s="81"/>
    </row>
    <row r="74" spans="2:5" ht="18" x14ac:dyDescent="0.35">
      <c r="B74" s="81" t="s">
        <v>40</v>
      </c>
      <c r="C74" s="81"/>
      <c r="D74" s="81"/>
      <c r="E74" s="81"/>
    </row>
    <row r="75" spans="2:5" ht="18" x14ac:dyDescent="0.35">
      <c r="B75" s="81"/>
      <c r="C75" s="81"/>
      <c r="D75" s="81"/>
      <c r="E75" s="81"/>
    </row>
    <row r="76" spans="2:5" ht="18" x14ac:dyDescent="0.35">
      <c r="B76" s="81"/>
      <c r="C76" s="81"/>
      <c r="D76" s="81"/>
      <c r="E76" s="81"/>
    </row>
    <row r="77" spans="2:5" ht="18" x14ac:dyDescent="0.35">
      <c r="B77" s="81"/>
      <c r="C77" s="81"/>
      <c r="D77" s="81"/>
      <c r="E77" s="81"/>
    </row>
    <row r="78" spans="2:5" ht="18" x14ac:dyDescent="0.35">
      <c r="B78" s="81"/>
      <c r="C78" s="81"/>
      <c r="D78" s="81"/>
      <c r="E78" s="81"/>
    </row>
    <row r="79" spans="2:5" ht="18" x14ac:dyDescent="0.35">
      <c r="B79" s="81" t="s">
        <v>41</v>
      </c>
      <c r="C79" s="81"/>
      <c r="D79" s="81"/>
      <c r="E79" s="81"/>
    </row>
    <row r="80" spans="2:5" ht="18" x14ac:dyDescent="0.35">
      <c r="B80" s="81"/>
      <c r="C80" s="81"/>
      <c r="D80" s="81"/>
      <c r="E80" s="81"/>
    </row>
    <row r="81" spans="2:5" ht="18" x14ac:dyDescent="0.35">
      <c r="B81" s="81"/>
      <c r="C81" s="81"/>
      <c r="D81" s="81"/>
      <c r="E81" s="81"/>
    </row>
    <row r="82" spans="2:5" ht="18" x14ac:dyDescent="0.35">
      <c r="B82" s="81"/>
      <c r="C82" s="81"/>
      <c r="D82" s="81"/>
      <c r="E82" s="81"/>
    </row>
    <row r="83" spans="2:5" ht="18" x14ac:dyDescent="0.35">
      <c r="B83" s="81" t="s">
        <v>42</v>
      </c>
      <c r="C83" s="81"/>
      <c r="D83" s="81"/>
      <c r="E83" s="81"/>
    </row>
    <row r="84" spans="2:5" ht="18" x14ac:dyDescent="0.35">
      <c r="B84" s="81" t="s">
        <v>43</v>
      </c>
      <c r="C84" s="81"/>
      <c r="D84" s="81"/>
      <c r="E84" s="81"/>
    </row>
    <row r="85" spans="2:5" ht="18" x14ac:dyDescent="0.35">
      <c r="B85" s="81"/>
      <c r="C85" s="81"/>
      <c r="D85" s="81"/>
      <c r="E85" s="81"/>
    </row>
    <row r="86" spans="2:5" ht="18" x14ac:dyDescent="0.35">
      <c r="B86" s="81"/>
      <c r="C86" s="81"/>
      <c r="D86" s="81"/>
      <c r="E86" s="81"/>
    </row>
    <row r="87" spans="2:5" ht="18" x14ac:dyDescent="0.35">
      <c r="B87" s="81"/>
      <c r="C87" s="81"/>
      <c r="D87" s="81"/>
      <c r="E87" s="81"/>
    </row>
    <row r="88" spans="2:5" ht="18" x14ac:dyDescent="0.35">
      <c r="B88" s="81"/>
      <c r="C88" s="81"/>
      <c r="D88" s="81"/>
      <c r="E88" s="81"/>
    </row>
  </sheetData>
  <mergeCells count="16">
    <mergeCell ref="A1:D1"/>
    <mergeCell ref="A3:B3"/>
    <mergeCell ref="A4:B4"/>
    <mergeCell ref="A5:B5"/>
    <mergeCell ref="A6:B6"/>
    <mergeCell ref="A8:B8"/>
    <mergeCell ref="A9:B9"/>
    <mergeCell ref="C72:D72"/>
    <mergeCell ref="C3:D3"/>
    <mergeCell ref="C4:D4"/>
    <mergeCell ref="C5:D5"/>
    <mergeCell ref="C6:D6"/>
    <mergeCell ref="C7:D7"/>
    <mergeCell ref="C8:D8"/>
    <mergeCell ref="C9:D9"/>
    <mergeCell ref="A7:B7"/>
  </mergeCells>
  <pageMargins left="0.7" right="0.7" top="0.75" bottom="0.75" header="0.3" footer="0.3"/>
  <drawing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29"/>
  <sheetViews>
    <sheetView topLeftCell="A7" zoomScale="60" zoomScaleNormal="60" workbookViewId="0">
      <selection activeCell="G24" sqref="G24"/>
    </sheetView>
  </sheetViews>
  <sheetFormatPr defaultRowHeight="14.4" x14ac:dyDescent="0.3"/>
  <cols>
    <col min="1" max="1" width="15" bestFit="1" customWidth="1"/>
    <col min="2" max="2" width="27.5546875" customWidth="1"/>
    <col min="3" max="3" width="18.33203125" customWidth="1"/>
    <col min="4" max="4" width="28.6640625" customWidth="1"/>
    <col min="5" max="5" width="24.88671875" customWidth="1"/>
    <col min="6" max="6" width="20.5546875" customWidth="1"/>
    <col min="7" max="7" width="14.6640625" customWidth="1"/>
    <col min="8" max="8" width="33.5546875" bestFit="1" customWidth="1"/>
    <col min="9" max="9" width="29.21875" customWidth="1"/>
    <col min="10" max="10" width="34" customWidth="1"/>
    <col min="11" max="11" width="13.6640625" bestFit="1" customWidth="1"/>
    <col min="12" max="12" width="18.88671875" bestFit="1" customWidth="1"/>
  </cols>
  <sheetData>
    <row r="1" spans="1:12" ht="18" x14ac:dyDescent="0.35">
      <c r="A1" s="82" t="str">
        <f>'Список детей НГ'!A3:B3</f>
        <v>Наименование группы:</v>
      </c>
      <c r="B1" s="82"/>
      <c r="C1" s="82" t="str">
        <f>'Список детей НГ'!C3:D3</f>
        <v>Группа раннего возраста</v>
      </c>
      <c r="D1" s="82"/>
      <c r="E1" s="82"/>
      <c r="F1" s="79"/>
      <c r="G1" s="79"/>
      <c r="H1" s="79"/>
      <c r="I1" s="79"/>
      <c r="J1" s="79"/>
      <c r="K1" s="79"/>
      <c r="L1" s="79"/>
    </row>
    <row r="2" spans="1:12" ht="18" x14ac:dyDescent="0.35">
      <c r="A2" s="82" t="str">
        <f>'Список детей НГ'!A4:B4</f>
        <v>Кол-во детей в группе:</v>
      </c>
      <c r="B2" s="82"/>
      <c r="C2" s="82">
        <f>'Список детей НГ'!C4:D4</f>
        <v>25</v>
      </c>
      <c r="D2" s="82"/>
      <c r="E2" s="80"/>
      <c r="F2" s="79">
        <v>5</v>
      </c>
      <c r="G2" s="79"/>
      <c r="H2" s="79">
        <v>9</v>
      </c>
      <c r="I2" s="79"/>
      <c r="J2" s="79">
        <v>4.7</v>
      </c>
      <c r="K2" s="79">
        <v>5</v>
      </c>
      <c r="L2" s="79" t="s">
        <v>10</v>
      </c>
    </row>
    <row r="3" spans="1:12" ht="18" x14ac:dyDescent="0.35">
      <c r="A3" s="82" t="str">
        <f>'Список детей НГ'!A5:B5</f>
        <v>Воспитатели:</v>
      </c>
      <c r="B3" s="82"/>
      <c r="C3" s="82" t="str">
        <f>'Список детей НГ'!C5:D5</f>
        <v>ФИО</v>
      </c>
      <c r="D3" s="82"/>
      <c r="E3" s="80"/>
      <c r="F3" s="79">
        <v>4</v>
      </c>
      <c r="G3" s="79"/>
      <c r="H3" s="79"/>
      <c r="I3" s="79"/>
      <c r="J3" s="79">
        <v>3.7</v>
      </c>
      <c r="K3" s="79">
        <v>4.5999999999999996</v>
      </c>
      <c r="L3" s="79" t="s">
        <v>22</v>
      </c>
    </row>
    <row r="4" spans="1:12" ht="18" x14ac:dyDescent="0.35">
      <c r="A4" s="82" t="str">
        <f>'Список детей НГ'!A6:B6</f>
        <v>Педагог-психолог:</v>
      </c>
      <c r="B4" s="82"/>
      <c r="C4" s="82" t="str">
        <f>'Список детей НГ'!C6:D6</f>
        <v>ФИО</v>
      </c>
      <c r="D4" s="82"/>
      <c r="E4" s="80"/>
      <c r="F4" s="79">
        <v>3</v>
      </c>
      <c r="G4" s="79"/>
      <c r="H4" s="79"/>
      <c r="I4" s="79"/>
      <c r="J4" s="79">
        <v>2.7</v>
      </c>
      <c r="K4" s="79">
        <v>3.6</v>
      </c>
      <c r="L4" s="79" t="s">
        <v>11</v>
      </c>
    </row>
    <row r="5" spans="1:12" ht="18" x14ac:dyDescent="0.35">
      <c r="A5" s="82" t="str">
        <f>'Список детей НГ'!A7:B7</f>
        <v>Учитель - логопед</v>
      </c>
      <c r="B5" s="82"/>
      <c r="C5" s="82" t="str">
        <f>'Список детей НГ'!C7:D7</f>
        <v>ФИО</v>
      </c>
      <c r="D5" s="82"/>
      <c r="E5" s="80"/>
      <c r="F5" s="79">
        <v>2</v>
      </c>
      <c r="G5" s="79"/>
      <c r="H5" s="79"/>
      <c r="I5" s="79"/>
      <c r="J5" s="79">
        <v>1.7</v>
      </c>
      <c r="K5" s="79">
        <v>2.6</v>
      </c>
      <c r="L5" s="79" t="s">
        <v>21</v>
      </c>
    </row>
    <row r="6" spans="1:12" ht="18" x14ac:dyDescent="0.35">
      <c r="A6" s="82" t="str">
        <f>'Список детей НГ'!A8:B8</f>
        <v>Музыкалный руководитель</v>
      </c>
      <c r="B6" s="82"/>
      <c r="C6" s="82" t="str">
        <f>'Список детей НГ'!C8:D8</f>
        <v>ФИО</v>
      </c>
      <c r="D6" s="82"/>
      <c r="E6" s="80"/>
      <c r="F6" s="79">
        <v>1</v>
      </c>
      <c r="G6" s="79"/>
      <c r="H6" s="79"/>
      <c r="I6" s="79"/>
      <c r="J6" s="79"/>
      <c r="K6" s="79">
        <v>1.6</v>
      </c>
      <c r="L6" s="79" t="s">
        <v>12</v>
      </c>
    </row>
    <row r="7" spans="1:12" ht="33.6" customHeight="1" x14ac:dyDescent="0.35">
      <c r="A7" s="82" t="str">
        <f>'Список детей НГ'!A9:B9</f>
        <v>Инструктор по физической культуре</v>
      </c>
      <c r="B7" s="82"/>
      <c r="C7" s="82" t="str">
        <f>'Список детей НГ'!C9:D9</f>
        <v>ФИО</v>
      </c>
      <c r="D7" s="82"/>
      <c r="E7" s="80"/>
      <c r="F7" s="79"/>
      <c r="G7" s="79"/>
      <c r="H7" s="79"/>
      <c r="I7" s="79"/>
      <c r="J7" s="79"/>
      <c r="K7" s="79"/>
      <c r="L7" s="79"/>
    </row>
    <row r="8" spans="1:12" ht="18" x14ac:dyDescent="0.35">
      <c r="A8" s="82" t="str">
        <f>'Список детей НГ'!A10:B10</f>
        <v>Тьютор</v>
      </c>
      <c r="B8" s="82"/>
      <c r="C8" s="82" t="str">
        <f>'Список детей НГ'!C10:D10</f>
        <v>ФИО</v>
      </c>
      <c r="D8" s="82"/>
      <c r="E8" s="80"/>
      <c r="F8" s="79"/>
      <c r="G8" s="79"/>
      <c r="H8" s="79"/>
      <c r="I8" s="79"/>
      <c r="J8" s="79"/>
      <c r="K8" s="79"/>
      <c r="L8" s="79"/>
    </row>
    <row r="9" spans="1:12" ht="18" x14ac:dyDescent="0.35">
      <c r="A9" s="82"/>
      <c r="B9" s="82"/>
      <c r="C9" s="82"/>
      <c r="D9" s="82"/>
      <c r="E9" s="80"/>
      <c r="F9" s="79"/>
      <c r="G9" s="79"/>
      <c r="H9" s="79"/>
      <c r="I9" s="79"/>
      <c r="J9" s="79"/>
      <c r="K9" s="79"/>
      <c r="L9" s="79"/>
    </row>
    <row r="10" spans="1:12" ht="18" x14ac:dyDescent="0.35">
      <c r="A10" s="79"/>
      <c r="B10" s="79"/>
      <c r="C10" s="79"/>
      <c r="D10" s="79"/>
      <c r="E10" s="79" t="s">
        <v>24</v>
      </c>
      <c r="F10" s="79"/>
      <c r="G10" s="79" t="s">
        <v>25</v>
      </c>
      <c r="H10" s="79"/>
      <c r="I10" s="79"/>
      <c r="J10" s="79"/>
      <c r="K10" s="79"/>
      <c r="L10" s="79"/>
    </row>
    <row r="11" spans="1:12" ht="43.2" x14ac:dyDescent="0.3">
      <c r="A11" s="64" t="s">
        <v>9</v>
      </c>
      <c r="B11" s="64" t="s">
        <v>26</v>
      </c>
      <c r="C11" s="64" t="s">
        <v>27</v>
      </c>
      <c r="D11" s="64" t="s">
        <v>28</v>
      </c>
      <c r="E11" s="64" t="s">
        <v>29</v>
      </c>
      <c r="F11" s="64" t="s">
        <v>30</v>
      </c>
      <c r="G11" s="65" t="s">
        <v>19</v>
      </c>
      <c r="H11" s="65" t="s">
        <v>20</v>
      </c>
    </row>
    <row r="12" spans="1:12" ht="18" x14ac:dyDescent="0.35">
      <c r="A12" s="80">
        <f>'Список детей НГ'!B12</f>
        <v>0</v>
      </c>
      <c r="B12" s="79" t="e">
        <f>'Социально-ком.разв. н.г.'!K12</f>
        <v>#DIV/0!</v>
      </c>
      <c r="C12" s="79" t="e">
        <f>' Познавательньное развитие н.г.'!K12</f>
        <v>#DIV/0!</v>
      </c>
      <c r="D12" s="79" t="e">
        <f>'Речевое развитие н.г.'!G12</f>
        <v>#DIV/0!</v>
      </c>
      <c r="E12" s="79" t="e">
        <f>'Физическое развитие н.г.'!J12</f>
        <v>#DIV/0!</v>
      </c>
      <c r="F12" s="79" t="e">
        <f>'Худ.-эст. разв.н.г.'!R12</f>
        <v>#DIV/0!</v>
      </c>
      <c r="G12" s="79" t="e">
        <f>AVERAGE(B12:F12)</f>
        <v>#DIV/0!</v>
      </c>
      <c r="H12" s="79" t="e">
        <f>IF(AND(G12&lt;$K$6),$L$6,IF(AND(G12&gt;$J$5,G12&lt;$K$5),$L$5,IF(AND(G12&lt;$K$4,G12&gt;$J$4),$L$4,IF(AND(G12&gt;$J$3,G12&lt;$K$3),$L$3,IF(AND(G12&gt;$J$2,G12&lt;$K$2),$L$2)))))</f>
        <v>#DIV/0!</v>
      </c>
    </row>
    <row r="13" spans="1:12" ht="18" x14ac:dyDescent="0.35">
      <c r="A13" s="80">
        <f>'Список детей НГ'!B13</f>
        <v>0</v>
      </c>
      <c r="B13" s="115" t="e">
        <f>'Социально-ком.разв. н.г.'!K13</f>
        <v>#DIV/0!</v>
      </c>
      <c r="C13" s="115" t="e">
        <f>' Познавательньное развитие н.г.'!K13</f>
        <v>#DIV/0!</v>
      </c>
      <c r="D13" s="115" t="e">
        <f>'Речевое развитие н.г.'!G13</f>
        <v>#DIV/0!</v>
      </c>
      <c r="E13" s="115" t="e">
        <f>'Физическое развитие н.г.'!J13</f>
        <v>#DIV/0!</v>
      </c>
      <c r="F13" s="115" t="e">
        <f>'Худ.-эст. разв.н.г.'!R13</f>
        <v>#DIV/0!</v>
      </c>
      <c r="G13" s="115" t="e">
        <f t="shared" ref="G13:G29" si="0">AVERAGE(B13:F13)</f>
        <v>#DIV/0!</v>
      </c>
      <c r="H13" s="115" t="e">
        <f t="shared" ref="H13:H29" si="1">IF(AND(G13&lt;$K$6),$L$6,IF(AND(G13&gt;$J$5,G13&lt;$K$5),$L$5,IF(AND(G13&lt;$K$4,G13&gt;$J$4),$L$4,IF(AND(G13&gt;$J$3,G13&lt;$K$3),$L$3,IF(AND(G13&gt;$J$2,G13&lt;$K$2),$L$2)))))</f>
        <v>#DIV/0!</v>
      </c>
    </row>
    <row r="14" spans="1:12" ht="18" x14ac:dyDescent="0.35">
      <c r="A14" s="80">
        <f>'Список детей НГ'!B14</f>
        <v>0</v>
      </c>
      <c r="B14" s="115" t="e">
        <f>'Социально-ком.разв. н.г.'!K14</f>
        <v>#DIV/0!</v>
      </c>
      <c r="C14" s="115" t="e">
        <f>' Познавательньное развитие н.г.'!K14</f>
        <v>#DIV/0!</v>
      </c>
      <c r="D14" s="115" t="e">
        <f>'Речевое развитие н.г.'!G14</f>
        <v>#DIV/0!</v>
      </c>
      <c r="E14" s="115" t="e">
        <f>'Физическое развитие н.г.'!J14</f>
        <v>#DIV/0!</v>
      </c>
      <c r="F14" s="115" t="e">
        <f>'Худ.-эст. разв.н.г.'!R14</f>
        <v>#DIV/0!</v>
      </c>
      <c r="G14" s="115" t="e">
        <f t="shared" si="0"/>
        <v>#DIV/0!</v>
      </c>
      <c r="H14" s="115" t="e">
        <f t="shared" si="1"/>
        <v>#DIV/0!</v>
      </c>
    </row>
    <row r="15" spans="1:12" ht="18" x14ac:dyDescent="0.35">
      <c r="A15" s="80">
        <f>'Список детей НГ'!B15</f>
        <v>0</v>
      </c>
      <c r="B15" s="115" t="e">
        <f>'Социально-ком.разв. н.г.'!K15</f>
        <v>#DIV/0!</v>
      </c>
      <c r="C15" s="115" t="e">
        <f>' Познавательньное развитие н.г.'!K15</f>
        <v>#DIV/0!</v>
      </c>
      <c r="D15" s="115" t="e">
        <f>'Речевое развитие н.г.'!G15</f>
        <v>#DIV/0!</v>
      </c>
      <c r="E15" s="115" t="e">
        <f>'Физическое развитие н.г.'!J15</f>
        <v>#DIV/0!</v>
      </c>
      <c r="F15" s="115" t="e">
        <f>'Худ.-эст. разв.н.г.'!R15</f>
        <v>#DIV/0!</v>
      </c>
      <c r="G15" s="115" t="e">
        <f t="shared" si="0"/>
        <v>#DIV/0!</v>
      </c>
      <c r="H15" s="115" t="e">
        <f t="shared" si="1"/>
        <v>#DIV/0!</v>
      </c>
    </row>
    <row r="16" spans="1:12" ht="18" x14ac:dyDescent="0.35">
      <c r="A16" s="80">
        <f>'Список детей НГ'!B16</f>
        <v>0</v>
      </c>
      <c r="B16" s="115" t="e">
        <f>'Социально-ком.разв. н.г.'!K16</f>
        <v>#DIV/0!</v>
      </c>
      <c r="C16" s="115" t="e">
        <f>' Познавательньное развитие н.г.'!K16</f>
        <v>#DIV/0!</v>
      </c>
      <c r="D16" s="115" t="e">
        <f>'Речевое развитие н.г.'!G16</f>
        <v>#DIV/0!</v>
      </c>
      <c r="E16" s="115" t="e">
        <f>'Физическое развитие н.г.'!J16</f>
        <v>#DIV/0!</v>
      </c>
      <c r="F16" s="115" t="e">
        <f>'Худ.-эст. разв.н.г.'!R16</f>
        <v>#DIV/0!</v>
      </c>
      <c r="G16" s="115" t="e">
        <f t="shared" si="0"/>
        <v>#DIV/0!</v>
      </c>
      <c r="H16" s="115" t="e">
        <f t="shared" si="1"/>
        <v>#DIV/0!</v>
      </c>
    </row>
    <row r="17" spans="1:8" ht="18" x14ac:dyDescent="0.35">
      <c r="A17" s="80">
        <f>'Список детей НГ'!B17</f>
        <v>0</v>
      </c>
      <c r="B17" s="115" t="e">
        <f>'Социально-ком.разв. н.г.'!K17</f>
        <v>#DIV/0!</v>
      </c>
      <c r="C17" s="115" t="e">
        <f>' Познавательньное развитие н.г.'!K17</f>
        <v>#DIV/0!</v>
      </c>
      <c r="D17" s="115" t="e">
        <f>'Речевое развитие н.г.'!G17</f>
        <v>#DIV/0!</v>
      </c>
      <c r="E17" s="115" t="e">
        <f>'Физическое развитие н.г.'!J17</f>
        <v>#DIV/0!</v>
      </c>
      <c r="F17" s="115" t="e">
        <f>'Худ.-эст. разв.н.г.'!R17</f>
        <v>#DIV/0!</v>
      </c>
      <c r="G17" s="115" t="e">
        <f t="shared" si="0"/>
        <v>#DIV/0!</v>
      </c>
      <c r="H17" s="115" t="e">
        <f t="shared" si="1"/>
        <v>#DIV/0!</v>
      </c>
    </row>
    <row r="18" spans="1:8" ht="18" x14ac:dyDescent="0.35">
      <c r="A18" s="80">
        <f>'Список детей НГ'!B18</f>
        <v>0</v>
      </c>
      <c r="B18" s="115" t="e">
        <f>'Социально-ком.разв. н.г.'!K18</f>
        <v>#DIV/0!</v>
      </c>
      <c r="C18" s="115" t="e">
        <f>' Познавательньное развитие н.г.'!K18</f>
        <v>#DIV/0!</v>
      </c>
      <c r="D18" s="115" t="e">
        <f>'Речевое развитие н.г.'!G18</f>
        <v>#DIV/0!</v>
      </c>
      <c r="E18" s="115" t="e">
        <f>'Физическое развитие н.г.'!J18</f>
        <v>#DIV/0!</v>
      </c>
      <c r="F18" s="115" t="e">
        <f>'Худ.-эст. разв.н.г.'!R18</f>
        <v>#DIV/0!</v>
      </c>
      <c r="G18" s="115" t="e">
        <f t="shared" si="0"/>
        <v>#DIV/0!</v>
      </c>
      <c r="H18" s="115" t="e">
        <f t="shared" si="1"/>
        <v>#DIV/0!</v>
      </c>
    </row>
    <row r="19" spans="1:8" ht="18" x14ac:dyDescent="0.35">
      <c r="A19" s="80">
        <f>'Список детей НГ'!B19</f>
        <v>0</v>
      </c>
      <c r="B19" s="115" t="e">
        <f>'Социально-ком.разв. н.г.'!K19</f>
        <v>#DIV/0!</v>
      </c>
      <c r="C19" s="115" t="e">
        <f>' Познавательньное развитие н.г.'!K19</f>
        <v>#DIV/0!</v>
      </c>
      <c r="D19" s="115" t="e">
        <f>'Речевое развитие н.г.'!G19</f>
        <v>#DIV/0!</v>
      </c>
      <c r="E19" s="115" t="e">
        <f>'Физическое развитие н.г.'!J19</f>
        <v>#DIV/0!</v>
      </c>
      <c r="F19" s="115" t="e">
        <f>'Худ.-эст. разв.н.г.'!R19</f>
        <v>#DIV/0!</v>
      </c>
      <c r="G19" s="115" t="e">
        <f t="shared" si="0"/>
        <v>#DIV/0!</v>
      </c>
      <c r="H19" s="115" t="e">
        <f t="shared" si="1"/>
        <v>#DIV/0!</v>
      </c>
    </row>
    <row r="20" spans="1:8" ht="18" x14ac:dyDescent="0.35">
      <c r="A20" s="80">
        <f>'Список детей НГ'!B20</f>
        <v>0</v>
      </c>
      <c r="B20" s="115" t="e">
        <f>'Социально-ком.разв. н.г.'!K20</f>
        <v>#DIV/0!</v>
      </c>
      <c r="C20" s="115" t="e">
        <f>' Познавательньное развитие н.г.'!K20</f>
        <v>#DIV/0!</v>
      </c>
      <c r="D20" s="115" t="e">
        <f>'Речевое развитие н.г.'!G20</f>
        <v>#DIV/0!</v>
      </c>
      <c r="E20" s="115" t="e">
        <f>'Физическое развитие н.г.'!J20</f>
        <v>#DIV/0!</v>
      </c>
      <c r="F20" s="115" t="e">
        <f>'Худ.-эст. разв.н.г.'!R20</f>
        <v>#DIV/0!</v>
      </c>
      <c r="G20" s="115" t="e">
        <f t="shared" si="0"/>
        <v>#DIV/0!</v>
      </c>
      <c r="H20" s="115" t="e">
        <f t="shared" si="1"/>
        <v>#DIV/0!</v>
      </c>
    </row>
    <row r="21" spans="1:8" ht="18" x14ac:dyDescent="0.35">
      <c r="A21" s="80">
        <f>'Список детей НГ'!B21</f>
        <v>0</v>
      </c>
      <c r="B21" s="115" t="e">
        <f>'Социально-ком.разв. н.г.'!K21</f>
        <v>#DIV/0!</v>
      </c>
      <c r="C21" s="115" t="e">
        <f>' Познавательньное развитие н.г.'!K21</f>
        <v>#DIV/0!</v>
      </c>
      <c r="D21" s="115" t="e">
        <f>'Речевое развитие н.г.'!G21</f>
        <v>#DIV/0!</v>
      </c>
      <c r="E21" s="115" t="e">
        <f>'Физическое развитие н.г.'!J21</f>
        <v>#DIV/0!</v>
      </c>
      <c r="F21" s="115" t="e">
        <f>'Худ.-эст. разв.н.г.'!R21</f>
        <v>#DIV/0!</v>
      </c>
      <c r="G21" s="115" t="e">
        <f t="shared" si="0"/>
        <v>#DIV/0!</v>
      </c>
      <c r="H21" s="115" t="e">
        <f t="shared" si="1"/>
        <v>#DIV/0!</v>
      </c>
    </row>
    <row r="22" spans="1:8" ht="18" x14ac:dyDescent="0.35">
      <c r="A22" s="80">
        <f>'Список детей НГ'!B22</f>
        <v>0</v>
      </c>
      <c r="B22" s="115" t="e">
        <f>'Социально-ком.разв. н.г.'!K22</f>
        <v>#DIV/0!</v>
      </c>
      <c r="C22" s="115" t="e">
        <f>' Познавательньное развитие н.г.'!K22</f>
        <v>#DIV/0!</v>
      </c>
      <c r="D22" s="115" t="e">
        <f>'Речевое развитие н.г.'!G22</f>
        <v>#DIV/0!</v>
      </c>
      <c r="E22" s="115" t="e">
        <f>'Физическое развитие н.г.'!J22</f>
        <v>#DIV/0!</v>
      </c>
      <c r="F22" s="115" t="e">
        <f>'Худ.-эст. разв.н.г.'!R22</f>
        <v>#DIV/0!</v>
      </c>
      <c r="G22" s="115" t="e">
        <f t="shared" si="0"/>
        <v>#DIV/0!</v>
      </c>
      <c r="H22" s="115" t="e">
        <f t="shared" si="1"/>
        <v>#DIV/0!</v>
      </c>
    </row>
    <row r="23" spans="1:8" ht="18" x14ac:dyDescent="0.35">
      <c r="A23" s="80">
        <f>'Список детей НГ'!B23</f>
        <v>0</v>
      </c>
      <c r="B23" s="115" t="e">
        <f>'Социально-ком.разв. н.г.'!K23</f>
        <v>#DIV/0!</v>
      </c>
      <c r="C23" s="115" t="e">
        <f>' Познавательньное развитие н.г.'!K23</f>
        <v>#DIV/0!</v>
      </c>
      <c r="D23" s="115" t="e">
        <f>'Речевое развитие н.г.'!G23</f>
        <v>#DIV/0!</v>
      </c>
      <c r="E23" s="115" t="e">
        <f>'Физическое развитие н.г.'!J23</f>
        <v>#DIV/0!</v>
      </c>
      <c r="F23" s="115" t="e">
        <f>'Худ.-эст. разв.н.г.'!R23</f>
        <v>#DIV/0!</v>
      </c>
      <c r="G23" s="115" t="e">
        <f t="shared" si="0"/>
        <v>#DIV/0!</v>
      </c>
      <c r="H23" s="115" t="e">
        <f t="shared" si="1"/>
        <v>#DIV/0!</v>
      </c>
    </row>
    <row r="24" spans="1:8" ht="18" x14ac:dyDescent="0.35">
      <c r="A24" s="80">
        <f>'Список детей НГ'!B24</f>
        <v>0</v>
      </c>
      <c r="B24" s="115" t="e">
        <f>'Социально-ком.разв. н.г.'!K24</f>
        <v>#DIV/0!</v>
      </c>
      <c r="C24" s="115" t="e">
        <f>' Познавательньное развитие н.г.'!K24</f>
        <v>#DIV/0!</v>
      </c>
      <c r="D24" s="115" t="e">
        <f>'Речевое развитие н.г.'!G24</f>
        <v>#DIV/0!</v>
      </c>
      <c r="E24" s="115" t="e">
        <f>'Физическое развитие н.г.'!J24</f>
        <v>#DIV/0!</v>
      </c>
      <c r="F24" s="115" t="e">
        <f>'Худ.-эст. разв.н.г.'!R24</f>
        <v>#DIV/0!</v>
      </c>
      <c r="G24" s="115" t="e">
        <f t="shared" si="0"/>
        <v>#DIV/0!</v>
      </c>
      <c r="H24" s="115" t="e">
        <f t="shared" si="1"/>
        <v>#DIV/0!</v>
      </c>
    </row>
    <row r="25" spans="1:8" ht="18" x14ac:dyDescent="0.35">
      <c r="A25" s="80">
        <f>'Список детей НГ'!B25</f>
        <v>0</v>
      </c>
      <c r="B25" s="115" t="e">
        <f>'Социально-ком.разв. н.г.'!K25</f>
        <v>#DIV/0!</v>
      </c>
      <c r="C25" s="115" t="e">
        <f>' Познавательньное развитие н.г.'!K25</f>
        <v>#DIV/0!</v>
      </c>
      <c r="D25" s="115" t="e">
        <f>'Речевое развитие н.г.'!G25</f>
        <v>#DIV/0!</v>
      </c>
      <c r="E25" s="115" t="e">
        <f>'Физическое развитие н.г.'!J25</f>
        <v>#DIV/0!</v>
      </c>
      <c r="F25" s="115" t="e">
        <f>'Худ.-эст. разв.н.г.'!R25</f>
        <v>#DIV/0!</v>
      </c>
      <c r="G25" s="115" t="e">
        <f t="shared" si="0"/>
        <v>#DIV/0!</v>
      </c>
      <c r="H25" s="115" t="e">
        <f t="shared" si="1"/>
        <v>#DIV/0!</v>
      </c>
    </row>
    <row r="26" spans="1:8" ht="18" x14ac:dyDescent="0.35">
      <c r="A26" s="80">
        <f>'Список детей НГ'!B26</f>
        <v>0</v>
      </c>
      <c r="B26" s="115" t="e">
        <f>'Социально-ком.разв. н.г.'!K26</f>
        <v>#DIV/0!</v>
      </c>
      <c r="C26" s="115" t="e">
        <f>' Познавательньное развитие н.г.'!K26</f>
        <v>#DIV/0!</v>
      </c>
      <c r="D26" s="115" t="e">
        <f>'Речевое развитие н.г.'!G26</f>
        <v>#DIV/0!</v>
      </c>
      <c r="E26" s="115" t="e">
        <f>'Физическое развитие н.г.'!J26</f>
        <v>#DIV/0!</v>
      </c>
      <c r="F26" s="115" t="e">
        <f>'Худ.-эст. разв.н.г.'!R26</f>
        <v>#DIV/0!</v>
      </c>
      <c r="G26" s="115" t="e">
        <f t="shared" si="0"/>
        <v>#DIV/0!</v>
      </c>
      <c r="H26" s="115" t="e">
        <f t="shared" si="1"/>
        <v>#DIV/0!</v>
      </c>
    </row>
    <row r="27" spans="1:8" ht="18" x14ac:dyDescent="0.35">
      <c r="A27" s="80">
        <f>'Список детей НГ'!B27</f>
        <v>0</v>
      </c>
      <c r="B27" s="115" t="e">
        <f>'Социально-ком.разв. н.г.'!K27</f>
        <v>#DIV/0!</v>
      </c>
      <c r="C27" s="115" t="e">
        <f>' Познавательньное развитие н.г.'!K27</f>
        <v>#DIV/0!</v>
      </c>
      <c r="D27" s="115" t="e">
        <f>'Речевое развитие н.г.'!G27</f>
        <v>#DIV/0!</v>
      </c>
      <c r="E27" s="115" t="e">
        <f>'Физическое развитие н.г.'!J27</f>
        <v>#DIV/0!</v>
      </c>
      <c r="F27" s="115" t="e">
        <f>'Худ.-эст. разв.н.г.'!R27</f>
        <v>#DIV/0!</v>
      </c>
      <c r="G27" s="115" t="e">
        <f t="shared" si="0"/>
        <v>#DIV/0!</v>
      </c>
      <c r="H27" s="115" t="e">
        <f t="shared" si="1"/>
        <v>#DIV/0!</v>
      </c>
    </row>
    <row r="28" spans="1:8" ht="18" x14ac:dyDescent="0.35">
      <c r="A28" s="80">
        <f>'Список детей НГ'!B28</f>
        <v>0</v>
      </c>
      <c r="B28" s="115" t="e">
        <f>'Социально-ком.разв. н.г.'!K28</f>
        <v>#DIV/0!</v>
      </c>
      <c r="C28" s="115" t="e">
        <f>' Познавательньное развитие н.г.'!K28</f>
        <v>#DIV/0!</v>
      </c>
      <c r="D28" s="115" t="e">
        <f>'Речевое развитие н.г.'!G28</f>
        <v>#DIV/0!</v>
      </c>
      <c r="E28" s="115" t="e">
        <f>'Физическое развитие н.г.'!J28</f>
        <v>#DIV/0!</v>
      </c>
      <c r="F28" s="115" t="e">
        <f>'Худ.-эст. разв.н.г.'!R28</f>
        <v>#DIV/0!</v>
      </c>
      <c r="G28" s="115" t="e">
        <f t="shared" si="0"/>
        <v>#DIV/0!</v>
      </c>
      <c r="H28" s="115" t="e">
        <f t="shared" si="1"/>
        <v>#DIV/0!</v>
      </c>
    </row>
    <row r="29" spans="1:8" ht="18" x14ac:dyDescent="0.35">
      <c r="A29" s="109">
        <f>'Список детей НГ'!B29</f>
        <v>0</v>
      </c>
      <c r="B29" s="115" t="e">
        <f>'Социально-ком.разв. н.г.'!K29</f>
        <v>#DIV/0!</v>
      </c>
      <c r="C29" s="115" t="e">
        <f>' Познавательньное развитие н.г.'!K29</f>
        <v>#DIV/0!</v>
      </c>
      <c r="D29" s="115" t="e">
        <f>'Речевое развитие н.г.'!G29</f>
        <v>#DIV/0!</v>
      </c>
      <c r="E29" s="115" t="e">
        <f>'Физическое развитие н.г.'!J29</f>
        <v>#DIV/0!</v>
      </c>
      <c r="F29" s="115" t="e">
        <f>'Худ.-эст. разв.н.г.'!R29</f>
        <v>#DIV/0!</v>
      </c>
      <c r="G29" s="115" t="e">
        <f t="shared" si="0"/>
        <v>#DIV/0!</v>
      </c>
      <c r="H29" s="115" t="e">
        <f t="shared" si="1"/>
        <v>#DIV/0!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28"/>
  <sheetViews>
    <sheetView topLeftCell="A10" zoomScale="60" zoomScaleNormal="60" workbookViewId="0">
      <selection activeCell="A14" sqref="A14"/>
    </sheetView>
  </sheetViews>
  <sheetFormatPr defaultRowHeight="14.4" x14ac:dyDescent="0.3"/>
  <cols>
    <col min="1" max="1" width="15" bestFit="1" customWidth="1"/>
    <col min="2" max="2" width="27.5546875" customWidth="1"/>
    <col min="3" max="3" width="18.33203125" customWidth="1"/>
    <col min="4" max="4" width="28.6640625" customWidth="1"/>
    <col min="5" max="5" width="24.88671875" customWidth="1"/>
    <col min="6" max="6" width="20.5546875" customWidth="1"/>
    <col min="7" max="7" width="14.6640625" customWidth="1"/>
    <col min="8" max="8" width="33.5546875" bestFit="1" customWidth="1"/>
    <col min="9" max="9" width="29.21875" customWidth="1"/>
    <col min="10" max="10" width="34" customWidth="1"/>
    <col min="11" max="11" width="13.6640625" bestFit="1" customWidth="1"/>
    <col min="12" max="12" width="18.88671875" bestFit="1" customWidth="1"/>
  </cols>
  <sheetData>
    <row r="1" spans="1:12" ht="18" x14ac:dyDescent="0.35">
      <c r="A1" s="82" t="str">
        <f>'Список детей НГ'!A3:B3</f>
        <v>Наименование группы:</v>
      </c>
      <c r="B1" s="82"/>
      <c r="C1" s="82" t="str">
        <f>'Список детей НГ'!C3:D3</f>
        <v>Группа раннего возраста</v>
      </c>
      <c r="D1" s="82"/>
      <c r="E1" s="82"/>
      <c r="F1" s="79"/>
      <c r="G1" s="79"/>
      <c r="H1" s="79"/>
      <c r="I1" s="79"/>
      <c r="J1" s="79"/>
      <c r="K1" s="79"/>
      <c r="L1" s="79"/>
    </row>
    <row r="2" spans="1:12" ht="18" x14ac:dyDescent="0.35">
      <c r="A2" s="82" t="str">
        <f>'Список детей НГ'!A4:B4</f>
        <v>Кол-во детей в группе:</v>
      </c>
      <c r="B2" s="82"/>
      <c r="C2" s="82">
        <f>'Список детей НГ'!C4:D4</f>
        <v>25</v>
      </c>
      <c r="D2" s="82"/>
      <c r="E2" s="80"/>
      <c r="F2" s="79">
        <v>5</v>
      </c>
      <c r="G2" s="79"/>
      <c r="H2" s="79"/>
      <c r="I2" s="79"/>
      <c r="J2" s="79">
        <v>4.5999999999999996</v>
      </c>
      <c r="K2" s="79">
        <v>5</v>
      </c>
      <c r="L2" s="79" t="s">
        <v>10</v>
      </c>
    </row>
    <row r="3" spans="1:12" ht="18" x14ac:dyDescent="0.35">
      <c r="A3" s="82" t="str">
        <f>'Список детей НГ'!A5:B5</f>
        <v>Воспитатели:</v>
      </c>
      <c r="B3" s="82"/>
      <c r="C3" s="82" t="str">
        <f>'Список детей НГ'!C5:D5</f>
        <v>ФИО</v>
      </c>
      <c r="D3" s="82"/>
      <c r="E3" s="80"/>
      <c r="F3" s="79">
        <v>4</v>
      </c>
      <c r="G3" s="79"/>
      <c r="H3" s="79"/>
      <c r="I3" s="79"/>
      <c r="J3" s="79">
        <v>3.6</v>
      </c>
      <c r="K3" s="79">
        <v>4.5</v>
      </c>
      <c r="L3" s="79" t="s">
        <v>22</v>
      </c>
    </row>
    <row r="4" spans="1:12" ht="18" x14ac:dyDescent="0.35">
      <c r="A4" s="82" t="str">
        <f>'Список детей НГ'!A6:B6</f>
        <v>Педагог-психолог:</v>
      </c>
      <c r="B4" s="82"/>
      <c r="C4" s="82" t="str">
        <f>'Список детей НГ'!C6:D6</f>
        <v>ФИО</v>
      </c>
      <c r="D4" s="82"/>
      <c r="E4" s="80"/>
      <c r="F4" s="79">
        <v>3</v>
      </c>
      <c r="G4" s="79"/>
      <c r="H4" s="79"/>
      <c r="I4" s="79"/>
      <c r="J4" s="79">
        <v>2.6</v>
      </c>
      <c r="K4" s="79">
        <v>3.5</v>
      </c>
      <c r="L4" s="79" t="s">
        <v>11</v>
      </c>
    </row>
    <row r="5" spans="1:12" ht="18" x14ac:dyDescent="0.35">
      <c r="A5" s="82" t="str">
        <f>'Список детей НГ'!A7:B7</f>
        <v>Учитель - логопед</v>
      </c>
      <c r="B5" s="82"/>
      <c r="C5" s="82" t="str">
        <f>'Список детей НГ'!C7:D7</f>
        <v>ФИО</v>
      </c>
      <c r="D5" s="82"/>
      <c r="E5" s="80"/>
      <c r="F5" s="79">
        <v>2</v>
      </c>
      <c r="G5" s="79"/>
      <c r="H5" s="79"/>
      <c r="I5" s="79"/>
      <c r="J5" s="79">
        <v>1.6</v>
      </c>
      <c r="K5" s="79">
        <v>2.5</v>
      </c>
      <c r="L5" s="79" t="s">
        <v>21</v>
      </c>
    </row>
    <row r="6" spans="1:12" ht="18" x14ac:dyDescent="0.35">
      <c r="A6" s="82" t="str">
        <f>'Список детей НГ'!A8:B8</f>
        <v>Музыкалный руководитель</v>
      </c>
      <c r="B6" s="82"/>
      <c r="C6" s="82" t="str">
        <f>'Список детей НГ'!C8:D8</f>
        <v>ФИО</v>
      </c>
      <c r="D6" s="82"/>
      <c r="E6" s="80"/>
      <c r="F6" s="79">
        <v>1</v>
      </c>
      <c r="G6" s="79"/>
      <c r="H6" s="79"/>
      <c r="I6" s="79"/>
      <c r="J6" s="79"/>
      <c r="K6" s="79">
        <v>1.5</v>
      </c>
      <c r="L6" s="79" t="s">
        <v>12</v>
      </c>
    </row>
    <row r="7" spans="1:12" ht="33.6" customHeight="1" x14ac:dyDescent="0.35">
      <c r="A7" s="82" t="str">
        <f>'Список детей НГ'!A9:B9</f>
        <v>Инструктор по физической культуре</v>
      </c>
      <c r="B7" s="82"/>
      <c r="C7" s="82" t="str">
        <f>'Список детей НГ'!C9:D9</f>
        <v>ФИО</v>
      </c>
      <c r="D7" s="82"/>
      <c r="E7" s="80"/>
      <c r="F7" s="79"/>
      <c r="G7" s="79"/>
      <c r="H7" s="79"/>
      <c r="I7" s="79"/>
      <c r="J7" s="79"/>
      <c r="K7" s="79"/>
      <c r="L7" s="79"/>
    </row>
    <row r="8" spans="1:12" ht="18" x14ac:dyDescent="0.35">
      <c r="A8" s="82" t="str">
        <f>'Список детей НГ'!A10:B10</f>
        <v>Тьютор</v>
      </c>
      <c r="B8" s="82"/>
      <c r="C8" s="82" t="str">
        <f>'Список детей НГ'!C10:D10</f>
        <v>ФИО</v>
      </c>
      <c r="D8" s="82"/>
      <c r="E8" s="80"/>
      <c r="F8" s="79"/>
      <c r="G8" s="79"/>
      <c r="H8" s="79"/>
      <c r="I8" s="79"/>
      <c r="J8" s="79"/>
      <c r="K8" s="79"/>
      <c r="L8" s="79"/>
    </row>
    <row r="9" spans="1:12" ht="18" x14ac:dyDescent="0.35">
      <c r="A9" s="82"/>
      <c r="B9" s="82"/>
      <c r="C9" s="82"/>
      <c r="D9" s="82"/>
      <c r="E9" s="80"/>
      <c r="F9" s="79"/>
      <c r="G9" s="79"/>
      <c r="H9" s="79"/>
      <c r="I9" s="79"/>
      <c r="J9" s="79"/>
      <c r="K9" s="79"/>
      <c r="L9" s="79"/>
    </row>
    <row r="10" spans="1:12" ht="18" x14ac:dyDescent="0.35">
      <c r="A10" s="79"/>
      <c r="B10" s="79"/>
      <c r="C10" s="79"/>
      <c r="D10" s="79"/>
      <c r="E10" s="79" t="s">
        <v>24</v>
      </c>
      <c r="F10" s="79"/>
      <c r="G10" s="79" t="s">
        <v>25</v>
      </c>
      <c r="H10" s="79"/>
      <c r="I10" s="79"/>
      <c r="J10" s="79"/>
      <c r="K10" s="79"/>
      <c r="L10" s="79"/>
    </row>
    <row r="11" spans="1:12" ht="43.2" x14ac:dyDescent="0.3">
      <c r="A11" s="64" t="s">
        <v>9</v>
      </c>
      <c r="B11" s="64" t="s">
        <v>26</v>
      </c>
      <c r="C11" s="64" t="s">
        <v>27</v>
      </c>
      <c r="D11" s="64" t="s">
        <v>28</v>
      </c>
      <c r="E11" s="64" t="s">
        <v>29</v>
      </c>
      <c r="F11" s="64" t="s">
        <v>30</v>
      </c>
      <c r="G11" s="65" t="s">
        <v>19</v>
      </c>
      <c r="H11" s="65" t="s">
        <v>20</v>
      </c>
    </row>
    <row r="12" spans="1:12" ht="18" x14ac:dyDescent="0.35">
      <c r="A12" s="80">
        <f>'Список детей СГ '!B12</f>
        <v>0</v>
      </c>
      <c r="B12" s="79" t="e">
        <f>'Социально-ком.разв. с.г.'!K12</f>
        <v>#DIV/0!</v>
      </c>
      <c r="C12" s="79" t="e">
        <f>' Познавательньное развитие  с.г'!K12</f>
        <v>#DIV/0!</v>
      </c>
      <c r="D12" s="79" t="e">
        <f>'Речевое развитие с.г.'!G12</f>
        <v>#DIV/0!</v>
      </c>
      <c r="E12" s="79" t="e">
        <f>'Физическое развитие с.г.'!J12</f>
        <v>#DIV/0!</v>
      </c>
      <c r="F12" s="79" t="e">
        <f>'Худ.-эст. разв. с.г.'!R12</f>
        <v>#DIV/0!</v>
      </c>
      <c r="G12" s="79" t="e">
        <f>AVERAGE(B12:F12)</f>
        <v>#DIV/0!</v>
      </c>
      <c r="H12" s="79" t="e">
        <f>IF(AND(G12&lt;$K$6),$L$6,IF(AND(G12&gt;$J$5,G12&lt;$K$5),$L$5,IF(AND(G12&lt;$K$4,G12&gt;$J$4),$L$4,IF(AND(G12&gt;$J$3,G12&lt;$K$3),$L$3,IF(AND(G12&gt;$J$2,G12&lt;$K$2),$L$2)))))</f>
        <v>#DIV/0!</v>
      </c>
    </row>
    <row r="13" spans="1:12" ht="18" x14ac:dyDescent="0.35">
      <c r="A13" s="80">
        <f>'Список детей СГ '!B13</f>
        <v>0</v>
      </c>
      <c r="B13" s="107" t="e">
        <f>'Социально-ком.разв. с.г.'!K13</f>
        <v>#DIV/0!</v>
      </c>
      <c r="C13" s="107" t="e">
        <f>' Познавательньное развитие  с.г'!K13</f>
        <v>#DIV/0!</v>
      </c>
      <c r="D13" s="107" t="e">
        <f>'Речевое развитие с.г.'!G13</f>
        <v>#DIV/0!</v>
      </c>
      <c r="E13" s="107" t="e">
        <f>'Физическое развитие с.г.'!J13</f>
        <v>#DIV/0!</v>
      </c>
      <c r="F13" s="107" t="e">
        <f>'Худ.-эст. разв. с.г.'!R13</f>
        <v>#DIV/0!</v>
      </c>
      <c r="G13" s="79" t="e">
        <f t="shared" ref="G13:G28" si="0">AVERAGE(B13:F13)</f>
        <v>#DIV/0!</v>
      </c>
      <c r="H13" s="83" t="e">
        <f t="shared" ref="H13:H28" si="1">IF(AND(G13&lt;$K$6),$L$6,IF(AND(G13&gt;$J$5,G13&lt;$K$5),$L$5,IF(AND(G13&lt;$K$4,G13&gt;$J$4),$L$4,IF(AND(G13&gt;$J$3,G13&lt;$K$3),$L$3,IF(AND(G13&gt;$J$2,G13&lt;$K$2),$L$2)))))</f>
        <v>#DIV/0!</v>
      </c>
    </row>
    <row r="14" spans="1:12" ht="18" x14ac:dyDescent="0.35">
      <c r="A14" s="80">
        <f>'Список детей СГ '!B14</f>
        <v>0</v>
      </c>
      <c r="B14" s="107" t="e">
        <f>'Социально-ком.разв. с.г.'!K14</f>
        <v>#DIV/0!</v>
      </c>
      <c r="C14" s="107" t="e">
        <f>' Познавательньное развитие  с.г'!K14</f>
        <v>#DIV/0!</v>
      </c>
      <c r="D14" s="107" t="e">
        <f>'Речевое развитие с.г.'!G14</f>
        <v>#DIV/0!</v>
      </c>
      <c r="E14" s="107" t="e">
        <f>'Физическое развитие с.г.'!J14</f>
        <v>#DIV/0!</v>
      </c>
      <c r="F14" s="107" t="e">
        <f>'Худ.-эст. разв. с.г.'!R14</f>
        <v>#DIV/0!</v>
      </c>
      <c r="G14" s="79" t="e">
        <f t="shared" si="0"/>
        <v>#DIV/0!</v>
      </c>
      <c r="H14" s="83" t="e">
        <f t="shared" si="1"/>
        <v>#DIV/0!</v>
      </c>
    </row>
    <row r="15" spans="1:12" ht="18" x14ac:dyDescent="0.35">
      <c r="A15" s="80">
        <f>'Список детей СГ '!B15</f>
        <v>0</v>
      </c>
      <c r="B15" s="107" t="e">
        <f>'Социально-ком.разв. с.г.'!K15</f>
        <v>#DIV/0!</v>
      </c>
      <c r="C15" s="107" t="e">
        <f>' Познавательньное развитие  с.г'!K15</f>
        <v>#DIV/0!</v>
      </c>
      <c r="D15" s="107" t="e">
        <f>'Речевое развитие с.г.'!G15</f>
        <v>#DIV/0!</v>
      </c>
      <c r="E15" s="107" t="e">
        <f>'Физическое развитие с.г.'!J15</f>
        <v>#DIV/0!</v>
      </c>
      <c r="F15" s="107" t="e">
        <f>'Худ.-эст. разв. с.г.'!R15</f>
        <v>#DIV/0!</v>
      </c>
      <c r="G15" s="79" t="e">
        <f t="shared" si="0"/>
        <v>#DIV/0!</v>
      </c>
      <c r="H15" s="83" t="e">
        <f t="shared" si="1"/>
        <v>#DIV/0!</v>
      </c>
    </row>
    <row r="16" spans="1:12" ht="18" x14ac:dyDescent="0.35">
      <c r="A16" s="80">
        <f>'Список детей СГ '!B16</f>
        <v>0</v>
      </c>
      <c r="B16" s="107" t="e">
        <f>'Социально-ком.разв. с.г.'!K16</f>
        <v>#DIV/0!</v>
      </c>
      <c r="C16" s="107" t="e">
        <f>' Познавательньное развитие  с.г'!K16</f>
        <v>#DIV/0!</v>
      </c>
      <c r="D16" s="107" t="e">
        <f>'Речевое развитие с.г.'!G16</f>
        <v>#DIV/0!</v>
      </c>
      <c r="E16" s="107" t="e">
        <f>'Физическое развитие с.г.'!J16</f>
        <v>#DIV/0!</v>
      </c>
      <c r="F16" s="107" t="e">
        <f>'Худ.-эст. разв. с.г.'!R16</f>
        <v>#DIV/0!</v>
      </c>
      <c r="G16" s="79" t="e">
        <f t="shared" si="0"/>
        <v>#DIV/0!</v>
      </c>
      <c r="H16" s="83" t="e">
        <f t="shared" si="1"/>
        <v>#DIV/0!</v>
      </c>
    </row>
    <row r="17" spans="1:8" ht="18" x14ac:dyDescent="0.35">
      <c r="A17" s="80">
        <f>'Список детей СГ '!B17</f>
        <v>0</v>
      </c>
      <c r="B17" s="107" t="e">
        <f>'Социально-ком.разв. с.г.'!K17</f>
        <v>#DIV/0!</v>
      </c>
      <c r="C17" s="107" t="e">
        <f>' Познавательньное развитие  с.г'!K17</f>
        <v>#DIV/0!</v>
      </c>
      <c r="D17" s="107" t="e">
        <f>'Речевое развитие с.г.'!G17</f>
        <v>#DIV/0!</v>
      </c>
      <c r="E17" s="107" t="e">
        <f>'Физическое развитие с.г.'!J17</f>
        <v>#DIV/0!</v>
      </c>
      <c r="F17" s="107" t="e">
        <f>'Худ.-эст. разв. с.г.'!R17</f>
        <v>#DIV/0!</v>
      </c>
      <c r="G17" s="79" t="e">
        <f t="shared" si="0"/>
        <v>#DIV/0!</v>
      </c>
      <c r="H17" s="83" t="e">
        <f t="shared" si="1"/>
        <v>#DIV/0!</v>
      </c>
    </row>
    <row r="18" spans="1:8" ht="18" x14ac:dyDescent="0.35">
      <c r="A18" s="80">
        <f>'Список детей СГ '!B18</f>
        <v>0</v>
      </c>
      <c r="B18" s="107" t="e">
        <f>'Социально-ком.разв. с.г.'!K18</f>
        <v>#DIV/0!</v>
      </c>
      <c r="C18" s="107" t="e">
        <f>' Познавательньное развитие  с.г'!K18</f>
        <v>#DIV/0!</v>
      </c>
      <c r="D18" s="107" t="e">
        <f>'Речевое развитие с.г.'!G18</f>
        <v>#DIV/0!</v>
      </c>
      <c r="E18" s="107" t="e">
        <f>'Физическое развитие с.г.'!J18</f>
        <v>#DIV/0!</v>
      </c>
      <c r="F18" s="107" t="e">
        <f>'Худ.-эст. разв. с.г.'!R18</f>
        <v>#DIV/0!</v>
      </c>
      <c r="G18" s="79" t="e">
        <f t="shared" si="0"/>
        <v>#DIV/0!</v>
      </c>
      <c r="H18" s="83" t="e">
        <f t="shared" si="1"/>
        <v>#DIV/0!</v>
      </c>
    </row>
    <row r="19" spans="1:8" ht="18" x14ac:dyDescent="0.35">
      <c r="A19" s="80">
        <f>'Список детей СГ '!B19</f>
        <v>0</v>
      </c>
      <c r="B19" s="107" t="e">
        <f>'Социально-ком.разв. с.г.'!K19</f>
        <v>#DIV/0!</v>
      </c>
      <c r="C19" s="107" t="e">
        <f>' Познавательньное развитие  с.г'!K19</f>
        <v>#DIV/0!</v>
      </c>
      <c r="D19" s="107" t="e">
        <f>'Речевое развитие с.г.'!G19</f>
        <v>#DIV/0!</v>
      </c>
      <c r="E19" s="107" t="e">
        <f>'Физическое развитие с.г.'!J19</f>
        <v>#DIV/0!</v>
      </c>
      <c r="F19" s="107" t="e">
        <f>'Худ.-эст. разв. с.г.'!R19</f>
        <v>#DIV/0!</v>
      </c>
      <c r="G19" s="79" t="e">
        <f t="shared" si="0"/>
        <v>#DIV/0!</v>
      </c>
      <c r="H19" s="83" t="e">
        <f t="shared" si="1"/>
        <v>#DIV/0!</v>
      </c>
    </row>
    <row r="20" spans="1:8" ht="18" x14ac:dyDescent="0.35">
      <c r="A20" s="80">
        <f>'Список детей СГ '!B20</f>
        <v>0</v>
      </c>
      <c r="B20" s="107" t="e">
        <f>'Социально-ком.разв. с.г.'!K20</f>
        <v>#DIV/0!</v>
      </c>
      <c r="C20" s="107" t="e">
        <f>' Познавательньное развитие  с.г'!K20</f>
        <v>#DIV/0!</v>
      </c>
      <c r="D20" s="107" t="e">
        <f>'Речевое развитие с.г.'!G20</f>
        <v>#DIV/0!</v>
      </c>
      <c r="E20" s="107" t="e">
        <f>'Физическое развитие с.г.'!J20</f>
        <v>#DIV/0!</v>
      </c>
      <c r="F20" s="107" t="e">
        <f>'Худ.-эст. разв. с.г.'!R20</f>
        <v>#DIV/0!</v>
      </c>
      <c r="G20" s="79" t="e">
        <f t="shared" si="0"/>
        <v>#DIV/0!</v>
      </c>
      <c r="H20" s="83" t="e">
        <f t="shared" si="1"/>
        <v>#DIV/0!</v>
      </c>
    </row>
    <row r="21" spans="1:8" ht="18" x14ac:dyDescent="0.35">
      <c r="A21" s="80">
        <f>'Список детей СГ '!B21</f>
        <v>0</v>
      </c>
      <c r="B21" s="107" t="e">
        <f>'Социально-ком.разв. с.г.'!K21</f>
        <v>#DIV/0!</v>
      </c>
      <c r="C21" s="107" t="e">
        <f>' Познавательньное развитие  с.г'!K21</f>
        <v>#DIV/0!</v>
      </c>
      <c r="D21" s="107" t="e">
        <f>'Речевое развитие с.г.'!G21</f>
        <v>#DIV/0!</v>
      </c>
      <c r="E21" s="107" t="e">
        <f>'Физическое развитие с.г.'!J21</f>
        <v>#DIV/0!</v>
      </c>
      <c r="F21" s="107" t="e">
        <f>'Худ.-эст. разв. с.г.'!R21</f>
        <v>#DIV/0!</v>
      </c>
      <c r="G21" s="79" t="e">
        <f t="shared" si="0"/>
        <v>#DIV/0!</v>
      </c>
      <c r="H21" s="83" t="e">
        <f t="shared" si="1"/>
        <v>#DIV/0!</v>
      </c>
    </row>
    <row r="22" spans="1:8" ht="18" x14ac:dyDescent="0.35">
      <c r="A22" s="80">
        <f>'Список детей СГ '!B22</f>
        <v>0</v>
      </c>
      <c r="B22" s="107" t="e">
        <f>'Социально-ком.разв. с.г.'!K22</f>
        <v>#DIV/0!</v>
      </c>
      <c r="C22" s="107" t="e">
        <f>' Познавательньное развитие  с.г'!K22</f>
        <v>#DIV/0!</v>
      </c>
      <c r="D22" s="107" t="e">
        <f>'Речевое развитие с.г.'!G22</f>
        <v>#DIV/0!</v>
      </c>
      <c r="E22" s="107" t="e">
        <f>'Физическое развитие с.г.'!J22</f>
        <v>#DIV/0!</v>
      </c>
      <c r="F22" s="107" t="e">
        <f>'Худ.-эст. разв. с.г.'!R22</f>
        <v>#DIV/0!</v>
      </c>
      <c r="G22" s="79" t="e">
        <f t="shared" si="0"/>
        <v>#DIV/0!</v>
      </c>
      <c r="H22" s="83" t="e">
        <f t="shared" si="1"/>
        <v>#DIV/0!</v>
      </c>
    </row>
    <row r="23" spans="1:8" ht="18" x14ac:dyDescent="0.35">
      <c r="A23" s="80">
        <f>'Список детей СГ '!B23</f>
        <v>0</v>
      </c>
      <c r="B23" s="107" t="e">
        <f>'Социально-ком.разв. с.г.'!K23</f>
        <v>#DIV/0!</v>
      </c>
      <c r="C23" s="107" t="e">
        <f>' Познавательньное развитие  с.г'!K23</f>
        <v>#DIV/0!</v>
      </c>
      <c r="D23" s="107" t="e">
        <f>'Речевое развитие с.г.'!G23</f>
        <v>#DIV/0!</v>
      </c>
      <c r="E23" s="107" t="e">
        <f>'Физическое развитие с.г.'!J23</f>
        <v>#DIV/0!</v>
      </c>
      <c r="F23" s="107" t="e">
        <f>'Худ.-эст. разв. с.г.'!R23</f>
        <v>#DIV/0!</v>
      </c>
      <c r="G23" s="79" t="e">
        <f t="shared" si="0"/>
        <v>#DIV/0!</v>
      </c>
      <c r="H23" s="83" t="e">
        <f t="shared" si="1"/>
        <v>#DIV/0!</v>
      </c>
    </row>
    <row r="24" spans="1:8" ht="18" x14ac:dyDescent="0.35">
      <c r="A24" s="80">
        <f>'Список детей СГ '!B24</f>
        <v>0</v>
      </c>
      <c r="B24" s="107" t="e">
        <f>'Социально-ком.разв. с.г.'!K24</f>
        <v>#DIV/0!</v>
      </c>
      <c r="C24" s="107" t="e">
        <f>' Познавательньное развитие  с.г'!K24</f>
        <v>#DIV/0!</v>
      </c>
      <c r="D24" s="107" t="e">
        <f>'Речевое развитие с.г.'!G24</f>
        <v>#DIV/0!</v>
      </c>
      <c r="E24" s="107" t="e">
        <f>'Физическое развитие с.г.'!J24</f>
        <v>#DIV/0!</v>
      </c>
      <c r="F24" s="107" t="e">
        <f>'Худ.-эст. разв. с.г.'!R24</f>
        <v>#DIV/0!</v>
      </c>
      <c r="G24" s="79" t="e">
        <f t="shared" si="0"/>
        <v>#DIV/0!</v>
      </c>
      <c r="H24" s="83" t="e">
        <f t="shared" si="1"/>
        <v>#DIV/0!</v>
      </c>
    </row>
    <row r="25" spans="1:8" ht="18" x14ac:dyDescent="0.35">
      <c r="A25" s="80">
        <f>'Список детей СГ '!B25</f>
        <v>0</v>
      </c>
      <c r="B25" s="107" t="e">
        <f>'Социально-ком.разв. с.г.'!K25</f>
        <v>#DIV/0!</v>
      </c>
      <c r="C25" s="107" t="e">
        <f>' Познавательньное развитие  с.г'!K25</f>
        <v>#DIV/0!</v>
      </c>
      <c r="D25" s="107" t="e">
        <f>'Речевое развитие с.г.'!G25</f>
        <v>#DIV/0!</v>
      </c>
      <c r="E25" s="107" t="e">
        <f>'Физическое развитие с.г.'!J25</f>
        <v>#DIV/0!</v>
      </c>
      <c r="F25" s="107" t="e">
        <f>'Худ.-эст. разв. с.г.'!R25</f>
        <v>#DIV/0!</v>
      </c>
      <c r="G25" s="79" t="e">
        <f t="shared" si="0"/>
        <v>#DIV/0!</v>
      </c>
      <c r="H25" s="83" t="e">
        <f t="shared" si="1"/>
        <v>#DIV/0!</v>
      </c>
    </row>
    <row r="26" spans="1:8" ht="18" x14ac:dyDescent="0.35">
      <c r="A26" s="80">
        <f>'Список детей СГ '!B26</f>
        <v>0</v>
      </c>
      <c r="B26" s="107" t="e">
        <f>'Социально-ком.разв. с.г.'!K26</f>
        <v>#DIV/0!</v>
      </c>
      <c r="C26" s="107" t="e">
        <f>' Познавательньное развитие  с.г'!K26</f>
        <v>#DIV/0!</v>
      </c>
      <c r="D26" s="107" t="e">
        <f>'Речевое развитие с.г.'!G26</f>
        <v>#DIV/0!</v>
      </c>
      <c r="E26" s="107" t="e">
        <f>'Физическое развитие с.г.'!J26</f>
        <v>#DIV/0!</v>
      </c>
      <c r="F26" s="107" t="e">
        <f>'Худ.-эст. разв. с.г.'!R26</f>
        <v>#DIV/0!</v>
      </c>
      <c r="G26" s="79" t="e">
        <f t="shared" si="0"/>
        <v>#DIV/0!</v>
      </c>
      <c r="H26" s="83" t="e">
        <f t="shared" si="1"/>
        <v>#DIV/0!</v>
      </c>
    </row>
    <row r="27" spans="1:8" ht="18" x14ac:dyDescent="0.35">
      <c r="A27" s="80">
        <f>'Список детей СГ '!B27</f>
        <v>0</v>
      </c>
      <c r="B27" s="107" t="e">
        <f>'Социально-ком.разв. с.г.'!K28</f>
        <v>#DIV/0!</v>
      </c>
      <c r="C27" s="107" t="e">
        <f>' Познавательньное развитие  с.г'!K27</f>
        <v>#DIV/0!</v>
      </c>
      <c r="D27" s="107" t="e">
        <f>'Речевое развитие с.г.'!G27</f>
        <v>#DIV/0!</v>
      </c>
      <c r="E27" s="107" t="e">
        <f>'Физическое развитие с.г.'!J27</f>
        <v>#DIV/0!</v>
      </c>
      <c r="F27" s="107" t="e">
        <f>'Худ.-эст. разв. с.г.'!R27</f>
        <v>#DIV/0!</v>
      </c>
      <c r="G27" s="79" t="e">
        <f t="shared" si="0"/>
        <v>#DIV/0!</v>
      </c>
      <c r="H27" s="83" t="e">
        <f t="shared" si="1"/>
        <v>#DIV/0!</v>
      </c>
    </row>
    <row r="28" spans="1:8" ht="18" x14ac:dyDescent="0.35">
      <c r="A28" s="80">
        <f>'Список детей СГ '!B28</f>
        <v>0</v>
      </c>
      <c r="B28" s="107" t="e">
        <f>'Социально-ком.разв. с.г.'!K29</f>
        <v>#DIV/0!</v>
      </c>
      <c r="C28" s="107" t="e">
        <f>' Познавательньное развитие  с.г'!K28</f>
        <v>#DIV/0!</v>
      </c>
      <c r="D28" s="107" t="e">
        <f>'Речевое развитие с.г.'!G28</f>
        <v>#DIV/0!</v>
      </c>
      <c r="E28" s="107" t="e">
        <f>'Физическое развитие с.г.'!J28</f>
        <v>#DIV/0!</v>
      </c>
      <c r="F28" s="107" t="e">
        <f>'Худ.-эст. разв. с.г.'!R28</f>
        <v>#DIV/0!</v>
      </c>
      <c r="G28" s="79" t="e">
        <f t="shared" si="0"/>
        <v>#DIV/0!</v>
      </c>
      <c r="H28" s="83" t="e">
        <f t="shared" si="1"/>
        <v>#DIV/0!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L27"/>
  <sheetViews>
    <sheetView topLeftCell="A10" zoomScale="70" zoomScaleNormal="70" workbookViewId="0">
      <selection activeCell="D27" sqref="D27"/>
    </sheetView>
  </sheetViews>
  <sheetFormatPr defaultRowHeight="14.4" x14ac:dyDescent="0.3"/>
  <cols>
    <col min="1" max="1" width="15.33203125" bestFit="1" customWidth="1"/>
    <col min="2" max="2" width="29" bestFit="1" customWidth="1"/>
    <col min="3" max="3" width="27.88671875" bestFit="1" customWidth="1"/>
    <col min="4" max="4" width="14.88671875" customWidth="1"/>
    <col min="5" max="5" width="23.33203125" bestFit="1" customWidth="1"/>
    <col min="6" max="6" width="31.5546875" bestFit="1" customWidth="1"/>
    <col min="7" max="7" width="14.88671875" bestFit="1" customWidth="1"/>
    <col min="8" max="8" width="18.5546875" bestFit="1" customWidth="1"/>
  </cols>
  <sheetData>
    <row r="1" spans="1:12" ht="18" x14ac:dyDescent="0.35">
      <c r="A1" s="11"/>
      <c r="B1" s="11"/>
      <c r="C1" s="11"/>
      <c r="D1" s="11"/>
      <c r="E1" s="11"/>
      <c r="F1" s="11">
        <v>5</v>
      </c>
      <c r="G1" s="11"/>
      <c r="H1" s="11">
        <v>9</v>
      </c>
      <c r="I1" s="11"/>
      <c r="J1" s="11">
        <v>4.7</v>
      </c>
      <c r="K1" s="11">
        <v>5</v>
      </c>
      <c r="L1" s="11" t="s">
        <v>10</v>
      </c>
    </row>
    <row r="2" spans="1:12" ht="18" customHeight="1" x14ac:dyDescent="0.35">
      <c r="A2" s="84" t="str">
        <f>'Список детей КГ '!A3:B3</f>
        <v>Наименование группы:</v>
      </c>
      <c r="B2" s="84"/>
      <c r="C2" s="84" t="str">
        <f>'Список детей КГ '!C3:D3</f>
        <v>Группа раннего возраста</v>
      </c>
      <c r="D2" s="11"/>
      <c r="E2" s="11"/>
      <c r="F2" s="11">
        <v>4</v>
      </c>
      <c r="G2" s="11"/>
      <c r="H2" s="11"/>
      <c r="I2" s="11"/>
      <c r="J2" s="11">
        <v>3.7</v>
      </c>
      <c r="K2" s="11">
        <v>4.5999999999999996</v>
      </c>
      <c r="L2" s="11" t="s">
        <v>22</v>
      </c>
    </row>
    <row r="3" spans="1:12" ht="18" customHeight="1" x14ac:dyDescent="0.35">
      <c r="A3" s="84" t="str">
        <f>'Список детей КГ '!A4:B4</f>
        <v>Кол-во детей в группе:</v>
      </c>
      <c r="B3" s="84"/>
      <c r="C3" s="84">
        <f>'Список детей КГ '!C4:D4</f>
        <v>25</v>
      </c>
      <c r="D3" s="11"/>
      <c r="E3" s="11"/>
      <c r="F3" s="11">
        <v>3</v>
      </c>
      <c r="G3" s="11"/>
      <c r="H3" s="11"/>
      <c r="I3" s="11"/>
      <c r="J3" s="11">
        <v>2.7</v>
      </c>
      <c r="K3" s="11">
        <v>3.6</v>
      </c>
      <c r="L3" s="11" t="s">
        <v>11</v>
      </c>
    </row>
    <row r="4" spans="1:12" ht="18" customHeight="1" x14ac:dyDescent="0.35">
      <c r="A4" s="84" t="str">
        <f>'Список детей КГ '!A5:B5</f>
        <v>Воспитатели:</v>
      </c>
      <c r="B4" s="84"/>
      <c r="C4" s="84" t="str">
        <f>'Список детей КГ '!C5:D5</f>
        <v>ФИО</v>
      </c>
      <c r="D4" s="11"/>
      <c r="E4" s="11"/>
      <c r="F4" s="11">
        <v>2</v>
      </c>
      <c r="G4" s="11"/>
      <c r="H4" s="11"/>
      <c r="I4" s="11"/>
      <c r="J4" s="11">
        <v>1.7</v>
      </c>
      <c r="K4" s="11">
        <v>2.6</v>
      </c>
      <c r="L4" s="11" t="s">
        <v>21</v>
      </c>
    </row>
    <row r="5" spans="1:12" ht="18" customHeight="1" x14ac:dyDescent="0.35">
      <c r="A5" s="84" t="str">
        <f>'Список детей КГ '!A6:B6</f>
        <v>Педагог-психолог:</v>
      </c>
      <c r="B5" s="84"/>
      <c r="C5" s="84" t="str">
        <f>'Список детей КГ '!C6:D6</f>
        <v>ФИО</v>
      </c>
      <c r="D5" s="11"/>
      <c r="E5" s="11"/>
      <c r="F5" s="11">
        <v>1</v>
      </c>
      <c r="G5" s="11"/>
      <c r="H5" s="11"/>
      <c r="I5" s="11"/>
      <c r="J5" s="11"/>
      <c r="K5" s="11">
        <v>1.6</v>
      </c>
      <c r="L5" s="11" t="s">
        <v>12</v>
      </c>
    </row>
    <row r="6" spans="1:12" ht="18" customHeight="1" x14ac:dyDescent="0.35">
      <c r="A6" s="84" t="str">
        <f>'Список детей КГ '!A7:B7</f>
        <v>Учитель - логопед</v>
      </c>
      <c r="B6" s="84"/>
      <c r="C6" s="84" t="str">
        <f>'Список детей КГ '!C7:D7</f>
        <v>ФИО</v>
      </c>
      <c r="D6" s="11"/>
      <c r="E6" s="11"/>
      <c r="F6" s="11"/>
      <c r="G6" s="11"/>
      <c r="H6" s="11"/>
      <c r="I6" s="11"/>
      <c r="J6" s="11"/>
      <c r="K6" s="11"/>
      <c r="L6" s="11"/>
    </row>
    <row r="7" spans="1:12" ht="18" customHeight="1" x14ac:dyDescent="0.35">
      <c r="A7" s="84" t="str">
        <f>'Список детей КГ '!A8:B8</f>
        <v>Музыкалный руководитель</v>
      </c>
      <c r="B7" s="84"/>
      <c r="C7" s="84" t="str">
        <f>'Список детей КГ '!C8:D8</f>
        <v>ФИО</v>
      </c>
      <c r="D7" s="11"/>
      <c r="E7" s="11"/>
      <c r="F7" s="11"/>
      <c r="G7" s="11"/>
      <c r="H7" s="11"/>
      <c r="I7" s="11"/>
      <c r="J7" s="11"/>
      <c r="K7" s="11"/>
      <c r="L7" s="11"/>
    </row>
    <row r="8" spans="1:12" ht="18" customHeight="1" x14ac:dyDescent="0.35">
      <c r="A8" s="84" t="str">
        <f>'Список детей КГ '!A9:B9</f>
        <v>Инструктор по физической культуре</v>
      </c>
      <c r="B8" s="84"/>
      <c r="C8" s="84" t="str">
        <f>'Список детей КГ '!C9:D9</f>
        <v>ФИО</v>
      </c>
      <c r="D8" s="11"/>
      <c r="E8" s="11"/>
      <c r="F8" s="11"/>
      <c r="G8" s="11"/>
      <c r="H8" s="11"/>
      <c r="I8" s="11"/>
      <c r="J8" s="11"/>
      <c r="K8" s="11"/>
      <c r="L8" s="11"/>
    </row>
    <row r="9" spans="1:12" ht="18" x14ac:dyDescent="0.35">
      <c r="A9" s="84" t="str">
        <f>'Список детей КГ '!A10:B10</f>
        <v>Тьютор</v>
      </c>
      <c r="B9" s="84"/>
      <c r="C9" s="84" t="str">
        <f>'Список детей КГ '!C10:D10</f>
        <v>ФИО</v>
      </c>
      <c r="D9" s="11"/>
      <c r="E9" s="11"/>
      <c r="F9" s="11"/>
      <c r="G9" s="11"/>
      <c r="H9" s="11"/>
      <c r="I9" s="11"/>
      <c r="J9" s="11"/>
      <c r="K9" s="11"/>
      <c r="L9" s="11"/>
    </row>
    <row r="10" spans="1:12" ht="28.8" x14ac:dyDescent="0.3">
      <c r="A10" s="64" t="s">
        <v>9</v>
      </c>
      <c r="B10" s="64" t="s">
        <v>26</v>
      </c>
      <c r="C10" s="64" t="s">
        <v>27</v>
      </c>
      <c r="D10" s="64" t="s">
        <v>28</v>
      </c>
      <c r="E10" s="64" t="s">
        <v>29</v>
      </c>
      <c r="F10" s="64" t="s">
        <v>30</v>
      </c>
      <c r="G10" s="65" t="s">
        <v>19</v>
      </c>
      <c r="H10" s="65" t="s">
        <v>20</v>
      </c>
    </row>
    <row r="11" spans="1:12" ht="18" x14ac:dyDescent="0.35">
      <c r="A11" s="26">
        <f>'Список детей КГ '!B12</f>
        <v>0</v>
      </c>
      <c r="B11" s="11" t="e">
        <f>'Социально-ком.разв. к.г.'!K12</f>
        <v>#DIV/0!</v>
      </c>
      <c r="C11" s="11" t="e">
        <f>' Познавательньное развитие  к.г'!K12</f>
        <v>#DIV/0!</v>
      </c>
      <c r="D11" s="11" t="e">
        <f>'Речевое развитие к.г.'!G12</f>
        <v>#DIV/0!</v>
      </c>
      <c r="E11" s="11" t="e">
        <f>'Физическое развитие к.г.'!J12</f>
        <v>#DIV/0!</v>
      </c>
      <c r="F11" s="11" t="e">
        <f>'Худ.-эст. разв. к.г.'!R12</f>
        <v>#DIV/0!</v>
      </c>
      <c r="G11" s="11" t="e">
        <f>AVERAGE(B11:F11)</f>
        <v>#DIV/0!</v>
      </c>
      <c r="H11" s="26" t="e">
        <f>IF(AND(G11&lt;$K$5),$L$5,IF(AND(G11&gt;$J$4,G11&lt;$K$4),$L$4,IF(AND(G11&lt;$K$3,G11&gt;$J$3),$L$3,IF(AND(G11&gt;$J$2,G11&lt;$K$2),$L$2,IF(AND(G11&gt;$J$1,G11&lt;$K$1),$L$1)))))</f>
        <v>#DIV/0!</v>
      </c>
    </row>
    <row r="12" spans="1:12" ht="18" x14ac:dyDescent="0.35">
      <c r="A12" s="26">
        <f>'Список детей КГ '!B13</f>
        <v>0</v>
      </c>
      <c r="B12" s="107" t="e">
        <f>'Социально-ком.разв. к.г.'!K13</f>
        <v>#DIV/0!</v>
      </c>
      <c r="C12" s="107" t="e">
        <f>' Познавательньное развитие  к.г'!K13</f>
        <v>#DIV/0!</v>
      </c>
      <c r="D12" s="115" t="e">
        <f>'Речевое развитие к.г.'!G13</f>
        <v>#DIV/0!</v>
      </c>
      <c r="E12" s="107" t="e">
        <f>'Физическое развитие к.г.'!J13</f>
        <v>#DIV/0!</v>
      </c>
      <c r="F12" s="107" t="e">
        <f>'Худ.-эст. разв. к.г.'!R13</f>
        <v>#DIV/0!</v>
      </c>
      <c r="G12" s="83" t="e">
        <f t="shared" ref="G12:G27" si="0">AVERAGE(B12:F12)</f>
        <v>#DIV/0!</v>
      </c>
      <c r="H12" s="26" t="e">
        <f>IF(AND(G12&lt;$K$5),$L$5,IF(AND(G12&gt;$J$4,G12&lt;$K$4),$L$4,IF(AND(G12&lt;$K$3,G12&gt;$J$3),$L$3,IF(AND(G12&gt;$J$2,G12&lt;$K$2),$L$2,IF(AND(G12&gt;$J$1,G12&lt;$K$1),$L$1)))))</f>
        <v>#DIV/0!</v>
      </c>
    </row>
    <row r="13" spans="1:12" ht="18" x14ac:dyDescent="0.35">
      <c r="A13" s="26">
        <f>'Список детей КГ '!B14</f>
        <v>0</v>
      </c>
      <c r="B13" s="107" t="e">
        <f>'Социально-ком.разв. к.г.'!K14</f>
        <v>#DIV/0!</v>
      </c>
      <c r="C13" s="107" t="e">
        <f>' Познавательньное развитие  к.г'!K14</f>
        <v>#DIV/0!</v>
      </c>
      <c r="D13" s="115" t="e">
        <f>'Речевое развитие к.г.'!G14</f>
        <v>#DIV/0!</v>
      </c>
      <c r="E13" s="107" t="e">
        <f>'Физическое развитие к.г.'!J14</f>
        <v>#DIV/0!</v>
      </c>
      <c r="F13" s="107" t="e">
        <f>'Худ.-эст. разв. к.г.'!R14</f>
        <v>#DIV/0!</v>
      </c>
      <c r="G13" s="83" t="e">
        <f t="shared" si="0"/>
        <v>#DIV/0!</v>
      </c>
      <c r="H13" s="26" t="e">
        <f t="shared" ref="H13:H27" si="1">IF(AND(G13&lt;$K$5),$L$5,IF(AND(G13&gt;$J$4,G13&lt;$K$4),$L$4,IF(AND(G13&lt;$K$3,G13&gt;$J$3),$L$3,IF(AND(G13&gt;$J$2,G13&lt;$K$2),$L$2,IF(AND(G13&gt;$J$1,G13&lt;$K$1),$L$1)))))</f>
        <v>#DIV/0!</v>
      </c>
    </row>
    <row r="14" spans="1:12" ht="18" x14ac:dyDescent="0.35">
      <c r="A14" s="26">
        <f>'Список детей КГ '!B15</f>
        <v>0</v>
      </c>
      <c r="B14" s="107" t="e">
        <f>'Социально-ком.разв. к.г.'!K15</f>
        <v>#DIV/0!</v>
      </c>
      <c r="C14" s="107" t="e">
        <f>' Познавательньное развитие  к.г'!K15</f>
        <v>#DIV/0!</v>
      </c>
      <c r="D14" s="115" t="e">
        <f>'Речевое развитие к.г.'!G15</f>
        <v>#DIV/0!</v>
      </c>
      <c r="E14" s="107" t="e">
        <f>'Физическое развитие к.г.'!J15</f>
        <v>#DIV/0!</v>
      </c>
      <c r="F14" s="107" t="e">
        <f>'Худ.-эст. разв. к.г.'!R15</f>
        <v>#DIV/0!</v>
      </c>
      <c r="G14" s="83" t="e">
        <f t="shared" si="0"/>
        <v>#DIV/0!</v>
      </c>
      <c r="H14" s="26" t="e">
        <f t="shared" si="1"/>
        <v>#DIV/0!</v>
      </c>
    </row>
    <row r="15" spans="1:12" ht="18" x14ac:dyDescent="0.35">
      <c r="A15" s="26">
        <f>'Список детей КГ '!B16</f>
        <v>0</v>
      </c>
      <c r="B15" s="107" t="e">
        <f>'Социально-ком.разв. к.г.'!K16</f>
        <v>#DIV/0!</v>
      </c>
      <c r="C15" s="107" t="e">
        <f>' Познавательньное развитие  к.г'!K16</f>
        <v>#DIV/0!</v>
      </c>
      <c r="D15" s="115" t="e">
        <f>'Речевое развитие к.г.'!G16</f>
        <v>#DIV/0!</v>
      </c>
      <c r="E15" s="107" t="e">
        <f>'Физическое развитие к.г.'!J16</f>
        <v>#DIV/0!</v>
      </c>
      <c r="F15" s="107" t="e">
        <f>'Худ.-эст. разв. к.г.'!R16</f>
        <v>#DIV/0!</v>
      </c>
      <c r="G15" s="83" t="e">
        <f t="shared" si="0"/>
        <v>#DIV/0!</v>
      </c>
      <c r="H15" s="26" t="e">
        <f t="shared" si="1"/>
        <v>#DIV/0!</v>
      </c>
    </row>
    <row r="16" spans="1:12" ht="18" x14ac:dyDescent="0.35">
      <c r="A16" s="26">
        <f>'Список детей КГ '!B17</f>
        <v>0</v>
      </c>
      <c r="B16" s="107" t="e">
        <f>'Социально-ком.разв. к.г.'!K17</f>
        <v>#DIV/0!</v>
      </c>
      <c r="C16" s="107" t="e">
        <f>' Познавательньное развитие  к.г'!K17</f>
        <v>#DIV/0!</v>
      </c>
      <c r="D16" s="115" t="e">
        <f>'Речевое развитие к.г.'!G17</f>
        <v>#DIV/0!</v>
      </c>
      <c r="E16" s="107" t="e">
        <f>'Физическое развитие к.г.'!J17</f>
        <v>#DIV/0!</v>
      </c>
      <c r="F16" s="107" t="e">
        <f>'Худ.-эст. разв. к.г.'!R17</f>
        <v>#DIV/0!</v>
      </c>
      <c r="G16" s="83" t="e">
        <f t="shared" si="0"/>
        <v>#DIV/0!</v>
      </c>
      <c r="H16" s="26" t="e">
        <f t="shared" si="1"/>
        <v>#DIV/0!</v>
      </c>
    </row>
    <row r="17" spans="1:8" ht="18" x14ac:dyDescent="0.35">
      <c r="A17" s="26">
        <f>'Список детей КГ '!B18</f>
        <v>0</v>
      </c>
      <c r="B17" s="107" t="e">
        <f>'Социально-ком.разв. к.г.'!K18</f>
        <v>#DIV/0!</v>
      </c>
      <c r="C17" s="107" t="e">
        <f>' Познавательньное развитие  к.г'!K18</f>
        <v>#DIV/0!</v>
      </c>
      <c r="D17" s="115" t="e">
        <f>'Речевое развитие к.г.'!G18</f>
        <v>#DIV/0!</v>
      </c>
      <c r="E17" s="107" t="e">
        <f>'Физическое развитие к.г.'!J18</f>
        <v>#DIV/0!</v>
      </c>
      <c r="F17" s="107" t="e">
        <f>'Худ.-эст. разв. к.г.'!R18</f>
        <v>#DIV/0!</v>
      </c>
      <c r="G17" s="83" t="e">
        <f t="shared" si="0"/>
        <v>#DIV/0!</v>
      </c>
      <c r="H17" s="26" t="e">
        <f t="shared" si="1"/>
        <v>#DIV/0!</v>
      </c>
    </row>
    <row r="18" spans="1:8" ht="18" x14ac:dyDescent="0.35">
      <c r="A18" s="26">
        <f>'Список детей КГ '!B19</f>
        <v>0</v>
      </c>
      <c r="B18" s="107" t="e">
        <f>'Социально-ком.разв. к.г.'!K19</f>
        <v>#DIV/0!</v>
      </c>
      <c r="C18" s="107" t="e">
        <f>' Познавательньное развитие  к.г'!K19</f>
        <v>#DIV/0!</v>
      </c>
      <c r="D18" s="115" t="e">
        <f>'Речевое развитие к.г.'!G19</f>
        <v>#DIV/0!</v>
      </c>
      <c r="E18" s="107" t="e">
        <f>'Физическое развитие к.г.'!J19</f>
        <v>#DIV/0!</v>
      </c>
      <c r="F18" s="107" t="e">
        <f>'Худ.-эст. разв. к.г.'!R19</f>
        <v>#DIV/0!</v>
      </c>
      <c r="G18" s="83" t="e">
        <f t="shared" si="0"/>
        <v>#DIV/0!</v>
      </c>
      <c r="H18" s="26" t="e">
        <f t="shared" si="1"/>
        <v>#DIV/0!</v>
      </c>
    </row>
    <row r="19" spans="1:8" ht="18" x14ac:dyDescent="0.35">
      <c r="A19" s="26">
        <f>'Список детей КГ '!B20</f>
        <v>0</v>
      </c>
      <c r="B19" s="107" t="e">
        <f>'Социально-ком.разв. к.г.'!K20</f>
        <v>#DIV/0!</v>
      </c>
      <c r="C19" s="107" t="e">
        <f>' Познавательньное развитие  к.г'!K20</f>
        <v>#DIV/0!</v>
      </c>
      <c r="D19" s="115" t="e">
        <f>'Речевое развитие к.г.'!G20</f>
        <v>#DIV/0!</v>
      </c>
      <c r="E19" s="107" t="e">
        <f>'Физическое развитие к.г.'!J20</f>
        <v>#DIV/0!</v>
      </c>
      <c r="F19" s="107" t="e">
        <f>'Худ.-эст. разв. к.г.'!R20</f>
        <v>#DIV/0!</v>
      </c>
      <c r="G19" s="83" t="e">
        <f t="shared" si="0"/>
        <v>#DIV/0!</v>
      </c>
      <c r="H19" s="26" t="e">
        <f t="shared" si="1"/>
        <v>#DIV/0!</v>
      </c>
    </row>
    <row r="20" spans="1:8" ht="18" x14ac:dyDescent="0.35">
      <c r="A20" s="26">
        <f>'Список детей КГ '!B21</f>
        <v>0</v>
      </c>
      <c r="B20" s="107" t="e">
        <f>'Социально-ком.разв. к.г.'!K21</f>
        <v>#DIV/0!</v>
      </c>
      <c r="C20" s="107" t="e">
        <f>' Познавательньное развитие  к.г'!K21</f>
        <v>#DIV/0!</v>
      </c>
      <c r="D20" s="115" t="e">
        <f>'Речевое развитие к.г.'!G21</f>
        <v>#DIV/0!</v>
      </c>
      <c r="E20" s="107" t="e">
        <f>'Физическое развитие к.г.'!J21</f>
        <v>#DIV/0!</v>
      </c>
      <c r="F20" s="107" t="e">
        <f>'Худ.-эст. разв. к.г.'!R21</f>
        <v>#DIV/0!</v>
      </c>
      <c r="G20" s="83" t="e">
        <f t="shared" si="0"/>
        <v>#DIV/0!</v>
      </c>
      <c r="H20" s="26" t="e">
        <f t="shared" si="1"/>
        <v>#DIV/0!</v>
      </c>
    </row>
    <row r="21" spans="1:8" ht="18" x14ac:dyDescent="0.35">
      <c r="A21" s="26">
        <f>'Список детей КГ '!B22</f>
        <v>0</v>
      </c>
      <c r="B21" s="107" t="e">
        <f>'Социально-ком.разв. к.г.'!K22</f>
        <v>#DIV/0!</v>
      </c>
      <c r="C21" s="107" t="e">
        <f>' Познавательньное развитие  к.г'!K22</f>
        <v>#DIV/0!</v>
      </c>
      <c r="D21" s="115" t="e">
        <f>'Речевое развитие к.г.'!G22</f>
        <v>#DIV/0!</v>
      </c>
      <c r="E21" s="107" t="e">
        <f>'Физическое развитие к.г.'!J22</f>
        <v>#DIV/0!</v>
      </c>
      <c r="F21" s="107" t="e">
        <f>'Худ.-эст. разв. к.г.'!R22</f>
        <v>#DIV/0!</v>
      </c>
      <c r="G21" s="83" t="e">
        <f t="shared" si="0"/>
        <v>#DIV/0!</v>
      </c>
      <c r="H21" s="26" t="e">
        <f t="shared" si="1"/>
        <v>#DIV/0!</v>
      </c>
    </row>
    <row r="22" spans="1:8" ht="18" x14ac:dyDescent="0.35">
      <c r="A22" s="26">
        <f>'Список детей КГ '!B23</f>
        <v>0</v>
      </c>
      <c r="B22" s="107" t="e">
        <f>'Социально-ком.разв. к.г.'!K23</f>
        <v>#DIV/0!</v>
      </c>
      <c r="C22" s="107" t="e">
        <f>' Познавательньное развитие  к.г'!K23</f>
        <v>#DIV/0!</v>
      </c>
      <c r="D22" s="115" t="e">
        <f>'Речевое развитие к.г.'!G23</f>
        <v>#DIV/0!</v>
      </c>
      <c r="E22" s="107" t="e">
        <f>'Физическое развитие к.г.'!J23</f>
        <v>#DIV/0!</v>
      </c>
      <c r="F22" s="107" t="e">
        <f>'Худ.-эст. разв. к.г.'!R23</f>
        <v>#DIV/0!</v>
      </c>
      <c r="G22" s="83" t="e">
        <f t="shared" si="0"/>
        <v>#DIV/0!</v>
      </c>
      <c r="H22" s="26" t="e">
        <f t="shared" si="1"/>
        <v>#DIV/0!</v>
      </c>
    </row>
    <row r="23" spans="1:8" ht="18" x14ac:dyDescent="0.35">
      <c r="A23" s="26">
        <f>'Список детей КГ '!B24</f>
        <v>0</v>
      </c>
      <c r="B23" s="107" t="e">
        <f>'Социально-ком.разв. к.г.'!K24</f>
        <v>#DIV/0!</v>
      </c>
      <c r="C23" s="107" t="e">
        <f>' Познавательньное развитие  к.г'!K24</f>
        <v>#DIV/0!</v>
      </c>
      <c r="D23" s="115" t="e">
        <f>'Речевое развитие к.г.'!G24</f>
        <v>#DIV/0!</v>
      </c>
      <c r="E23" s="107" t="e">
        <f>'Физическое развитие к.г.'!J24</f>
        <v>#DIV/0!</v>
      </c>
      <c r="F23" s="107" t="e">
        <f>'Худ.-эст. разв. к.г.'!R24</f>
        <v>#DIV/0!</v>
      </c>
      <c r="G23" s="83" t="e">
        <f t="shared" si="0"/>
        <v>#DIV/0!</v>
      </c>
      <c r="H23" s="26" t="e">
        <f t="shared" si="1"/>
        <v>#DIV/0!</v>
      </c>
    </row>
    <row r="24" spans="1:8" ht="18" x14ac:dyDescent="0.35">
      <c r="A24" s="26">
        <f>'Список детей КГ '!B25</f>
        <v>0</v>
      </c>
      <c r="B24" s="107" t="e">
        <f>'Социально-ком.разв. к.г.'!K25</f>
        <v>#DIV/0!</v>
      </c>
      <c r="C24" s="107" t="e">
        <f>' Познавательньное развитие  к.г'!K25</f>
        <v>#DIV/0!</v>
      </c>
      <c r="D24" s="115" t="e">
        <f>'Речевое развитие к.г.'!G25</f>
        <v>#DIV/0!</v>
      </c>
      <c r="E24" s="107" t="e">
        <f>'Физическое развитие к.г.'!J25</f>
        <v>#DIV/0!</v>
      </c>
      <c r="F24" s="107" t="e">
        <f>'Худ.-эст. разв. к.г.'!R25</f>
        <v>#DIV/0!</v>
      </c>
      <c r="G24" s="83" t="e">
        <f t="shared" si="0"/>
        <v>#DIV/0!</v>
      </c>
      <c r="H24" s="26" t="e">
        <f t="shared" si="1"/>
        <v>#DIV/0!</v>
      </c>
    </row>
    <row r="25" spans="1:8" ht="18" x14ac:dyDescent="0.35">
      <c r="A25" s="26">
        <f>'Список детей КГ '!B26</f>
        <v>0</v>
      </c>
      <c r="B25" s="107" t="e">
        <f>'Социально-ком.разв. к.г.'!K26</f>
        <v>#DIV/0!</v>
      </c>
      <c r="C25" s="107" t="e">
        <f>' Познавательньное развитие  к.г'!K26</f>
        <v>#DIV/0!</v>
      </c>
      <c r="D25" s="115" t="e">
        <f>'Речевое развитие к.г.'!G26</f>
        <v>#DIV/0!</v>
      </c>
      <c r="E25" s="107" t="e">
        <f>'Физическое развитие к.г.'!J26</f>
        <v>#DIV/0!</v>
      </c>
      <c r="F25" s="107" t="e">
        <f>'Худ.-эст. разв. к.г.'!R26</f>
        <v>#DIV/0!</v>
      </c>
      <c r="G25" s="83" t="e">
        <f t="shared" si="0"/>
        <v>#DIV/0!</v>
      </c>
      <c r="H25" s="26" t="e">
        <f t="shared" si="1"/>
        <v>#DIV/0!</v>
      </c>
    </row>
    <row r="26" spans="1:8" ht="18" x14ac:dyDescent="0.35">
      <c r="A26" s="26">
        <f>'Список детей КГ '!B27</f>
        <v>0</v>
      </c>
      <c r="B26" s="107" t="e">
        <f>'Социально-ком.разв. к.г.'!K28</f>
        <v>#DIV/0!</v>
      </c>
      <c r="C26" s="107" t="e">
        <f>' Познавательньное развитие  к.г'!K27</f>
        <v>#DIV/0!</v>
      </c>
      <c r="D26" s="115" t="e">
        <f>'Речевое развитие к.г.'!G27</f>
        <v>#DIV/0!</v>
      </c>
      <c r="E26" s="107" t="e">
        <f>'Физическое развитие к.г.'!J27</f>
        <v>#DIV/0!</v>
      </c>
      <c r="F26" s="107" t="e">
        <f>'Худ.-эст. разв. к.г.'!R27</f>
        <v>#DIV/0!</v>
      </c>
      <c r="G26" s="83" t="e">
        <f t="shared" si="0"/>
        <v>#DIV/0!</v>
      </c>
      <c r="H26" s="26" t="e">
        <f t="shared" si="1"/>
        <v>#DIV/0!</v>
      </c>
    </row>
    <row r="27" spans="1:8" ht="18" x14ac:dyDescent="0.35">
      <c r="A27" s="26">
        <f>'Список детей КГ '!B28</f>
        <v>0</v>
      </c>
      <c r="B27" s="107" t="e">
        <f>'Социально-ком.разв. к.г.'!K29</f>
        <v>#DIV/0!</v>
      </c>
      <c r="C27" s="107" t="e">
        <f>' Познавательньное развитие  к.г'!K28</f>
        <v>#DIV/0!</v>
      </c>
      <c r="D27" s="115" t="e">
        <f>'Речевое развитие к.г.'!G28</f>
        <v>#DIV/0!</v>
      </c>
      <c r="E27" s="107" t="e">
        <f>'Физическое развитие к.г.'!J28</f>
        <v>#DIV/0!</v>
      </c>
      <c r="F27" s="107" t="e">
        <f>'Худ.-эст. разв. к.г.'!R28</f>
        <v>#DIV/0!</v>
      </c>
      <c r="G27" s="83" t="e">
        <f t="shared" si="0"/>
        <v>#DIV/0!</v>
      </c>
      <c r="H27" s="26" t="e">
        <f t="shared" si="1"/>
        <v>#DIV/0!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W32"/>
  <sheetViews>
    <sheetView topLeftCell="A10" zoomScale="80" zoomScaleNormal="80" workbookViewId="0">
      <selection activeCell="D33" sqref="A25:I33"/>
    </sheetView>
  </sheetViews>
  <sheetFormatPr defaultRowHeight="14.4" x14ac:dyDescent="0.3"/>
  <cols>
    <col min="1" max="1" width="46.77734375" bestFit="1" customWidth="1"/>
    <col min="2" max="2" width="6.88671875" customWidth="1"/>
    <col min="3" max="3" width="12.21875" customWidth="1"/>
    <col min="4" max="4" width="8" customWidth="1"/>
    <col min="5" max="5" width="12" customWidth="1"/>
    <col min="6" max="6" width="8.6640625" customWidth="1"/>
    <col min="7" max="7" width="11.88671875" customWidth="1"/>
    <col min="8" max="8" width="8.77734375" customWidth="1"/>
    <col min="9" max="9" width="13" customWidth="1"/>
    <col min="10" max="10" width="7" customWidth="1"/>
    <col min="11" max="11" width="12.109375" customWidth="1"/>
    <col min="12" max="12" width="10" customWidth="1"/>
    <col min="13" max="13" width="18.6640625" bestFit="1" customWidth="1"/>
  </cols>
  <sheetData>
    <row r="1" spans="1:23" ht="18" x14ac:dyDescent="0.35">
      <c r="A1" s="124" t="s">
        <v>0</v>
      </c>
      <c r="B1" s="124"/>
      <c r="C1" s="124"/>
      <c r="D1" s="124"/>
      <c r="E1" s="124"/>
      <c r="F1" s="124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18" x14ac:dyDescent="0.35">
      <c r="A2" s="15"/>
      <c r="B2" s="15"/>
      <c r="C2" s="15"/>
      <c r="D2" s="15"/>
      <c r="E2" s="15"/>
      <c r="F2" s="15"/>
      <c r="G2" s="15">
        <v>5</v>
      </c>
      <c r="H2" s="15"/>
      <c r="I2" s="15">
        <v>9</v>
      </c>
      <c r="J2" s="15"/>
      <c r="K2" s="15">
        <v>4.7</v>
      </c>
      <c r="L2" s="15">
        <v>5</v>
      </c>
      <c r="M2" s="15" t="s">
        <v>10</v>
      </c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ht="18" x14ac:dyDescent="0.35">
      <c r="A3" s="124" t="s">
        <v>1</v>
      </c>
      <c r="B3" s="124"/>
      <c r="C3" s="124"/>
      <c r="D3" s="15">
        <f>'[1]Социально-коммун. разв. КГ  '!D3</f>
        <v>25</v>
      </c>
      <c r="E3" s="15"/>
      <c r="F3" s="15"/>
      <c r="G3" s="15">
        <v>4</v>
      </c>
      <c r="H3" s="15"/>
      <c r="I3" s="15"/>
      <c r="J3" s="15"/>
      <c r="K3" s="15">
        <v>3.7</v>
      </c>
      <c r="L3" s="15">
        <v>4.5999999999999996</v>
      </c>
      <c r="M3" s="15" t="s">
        <v>22</v>
      </c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3" ht="18" x14ac:dyDescent="0.35">
      <c r="A4" s="124" t="s">
        <v>2</v>
      </c>
      <c r="B4" s="124"/>
      <c r="C4" s="124"/>
      <c r="D4" s="15" t="str">
        <f>'[1]Социально-коммун. разв. КГ  '!D4</f>
        <v>Ищенко Н.В.</v>
      </c>
      <c r="E4" s="15"/>
      <c r="F4" s="15"/>
      <c r="G4" s="15">
        <v>3</v>
      </c>
      <c r="H4" s="15"/>
      <c r="I4" s="15"/>
      <c r="J4" s="15"/>
      <c r="K4" s="15">
        <v>2.7</v>
      </c>
      <c r="L4" s="15">
        <v>3.6</v>
      </c>
      <c r="M4" s="15" t="s">
        <v>11</v>
      </c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 ht="18" x14ac:dyDescent="0.35">
      <c r="A5" s="124" t="s">
        <v>3</v>
      </c>
      <c r="B5" s="124"/>
      <c r="C5" s="124"/>
      <c r="D5" s="15">
        <f>'[1]Социально-коммун. разв. КГ  '!D5</f>
        <v>0</v>
      </c>
      <c r="E5" s="15"/>
      <c r="F5" s="15"/>
      <c r="G5" s="15">
        <v>2</v>
      </c>
      <c r="H5" s="15"/>
      <c r="I5" s="15"/>
      <c r="J5" s="15"/>
      <c r="K5" s="15">
        <v>1.7</v>
      </c>
      <c r="L5" s="15">
        <v>2.6</v>
      </c>
      <c r="M5" s="15" t="s">
        <v>21</v>
      </c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8" x14ac:dyDescent="0.35">
      <c r="A6" s="124" t="s">
        <v>4</v>
      </c>
      <c r="B6" s="124"/>
      <c r="C6" s="124"/>
      <c r="D6" s="15">
        <f>'[1]Социально-коммун. разв. КГ  '!D6</f>
        <v>0</v>
      </c>
      <c r="E6" s="15"/>
      <c r="F6" s="15"/>
      <c r="G6" s="15">
        <v>1</v>
      </c>
      <c r="H6" s="15"/>
      <c r="I6" s="15"/>
      <c r="J6" s="15"/>
      <c r="K6" s="15"/>
      <c r="L6" s="15">
        <v>1.6</v>
      </c>
      <c r="M6" s="15" t="s">
        <v>12</v>
      </c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8" x14ac:dyDescent="0.35">
      <c r="A7" s="124" t="s">
        <v>5</v>
      </c>
      <c r="B7" s="124"/>
      <c r="C7" s="124"/>
      <c r="D7" s="15">
        <f>'[1]Социально-коммун. разв. КГ  '!D7</f>
        <v>0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8" x14ac:dyDescent="0.35">
      <c r="A8" s="124" t="s">
        <v>6</v>
      </c>
      <c r="B8" s="124"/>
      <c r="C8" s="124"/>
      <c r="D8" s="15">
        <f>'[1]Социально-коммун. разв. КГ  '!D8</f>
        <v>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8" x14ac:dyDescent="0.35">
      <c r="A9" s="124" t="s">
        <v>7</v>
      </c>
      <c r="B9" s="124"/>
      <c r="C9" s="124"/>
      <c r="D9" s="15">
        <f>'[1]Социально-коммун. разв. КГ  '!D9</f>
        <v>0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8" x14ac:dyDescent="0.3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8" x14ac:dyDescent="0.3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8" x14ac:dyDescent="0.35">
      <c r="A12" s="141" t="s">
        <v>35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ht="42" customHeight="1" x14ac:dyDescent="0.35">
      <c r="A13" s="14"/>
      <c r="B13" s="141" t="s">
        <v>10</v>
      </c>
      <c r="C13" s="141"/>
      <c r="D13" s="141" t="s">
        <v>22</v>
      </c>
      <c r="E13" s="141"/>
      <c r="F13" s="141" t="s">
        <v>11</v>
      </c>
      <c r="G13" s="141"/>
      <c r="H13" s="141" t="s">
        <v>34</v>
      </c>
      <c r="I13" s="141"/>
      <c r="J13" s="141" t="s">
        <v>12</v>
      </c>
      <c r="K13" s="141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ht="18" x14ac:dyDescent="0.35">
      <c r="A14" s="14"/>
      <c r="B14" s="14" t="s">
        <v>36</v>
      </c>
      <c r="C14" s="14" t="s">
        <v>37</v>
      </c>
      <c r="D14" s="14" t="s">
        <v>36</v>
      </c>
      <c r="E14" s="14" t="s">
        <v>37</v>
      </c>
      <c r="F14" s="14" t="s">
        <v>36</v>
      </c>
      <c r="G14" s="14" t="s">
        <v>37</v>
      </c>
      <c r="H14" s="14" t="s">
        <v>36</v>
      </c>
      <c r="I14" s="14" t="s">
        <v>37</v>
      </c>
      <c r="J14" s="14" t="s">
        <v>36</v>
      </c>
      <c r="K14" s="14" t="s">
        <v>37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ht="18" x14ac:dyDescent="0.35">
      <c r="A15" s="14" t="s">
        <v>31</v>
      </c>
      <c r="B15" s="19">
        <f>C15/$D$3</f>
        <v>0</v>
      </c>
      <c r="C15" s="14">
        <f>COUNTIF('[1]Социально-коммун. разв. КГ  '!Q12:Q36,$B$13)</f>
        <v>0</v>
      </c>
      <c r="D15" s="19">
        <f>E15/$D$3</f>
        <v>0</v>
      </c>
      <c r="E15" s="14">
        <f>COUNTIF('[1]Социально-коммун. разв. КГ  '!Q12:Q36,$D$13)</f>
        <v>0</v>
      </c>
      <c r="F15" s="19">
        <f>G15/$D$3</f>
        <v>0.08</v>
      </c>
      <c r="G15" s="14">
        <f>COUNTIF('[1]Социально-коммун. разв. КГ  '!Q12:Q36,$F$13)</f>
        <v>2</v>
      </c>
      <c r="H15" s="19">
        <f>I15/$D$3</f>
        <v>0</v>
      </c>
      <c r="I15" s="14">
        <f>COUNTIF('[1]Социально-коммун. разв. КГ  '!Q12:Q36,$H$13)</f>
        <v>0</v>
      </c>
      <c r="J15" s="19">
        <f>K15/$D$3</f>
        <v>0.92</v>
      </c>
      <c r="K15" s="14">
        <f>COUNTIF('[1]Социально-коммун. разв. КГ  '!Q12:Q36,$J$13)</f>
        <v>23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ht="18" x14ac:dyDescent="0.35">
      <c r="A16" s="14" t="s">
        <v>32</v>
      </c>
      <c r="B16" s="19">
        <f t="shared" ref="B16:B19" si="0">C16/$D$3</f>
        <v>0</v>
      </c>
      <c r="C16" s="14">
        <f>COUNTIF('Социально-ком.разв. н.г.'!L12:L28,'Аналитич справка НГ'!B13:C13)</f>
        <v>0</v>
      </c>
      <c r="D16" s="19">
        <f t="shared" ref="D16:D20" si="1">E16/$D$3</f>
        <v>0</v>
      </c>
      <c r="E16" s="14">
        <f>COUNTIF('Социально-ком.разв. н.г.'!L12:L28,'Аналитич справка НГ'!D13)</f>
        <v>0</v>
      </c>
      <c r="F16" s="19">
        <f t="shared" ref="F16:F20" si="2">G16/$D$3</f>
        <v>0</v>
      </c>
      <c r="G16" s="14">
        <f>COUNTIF('Социально-ком.разв. н.г.'!L12:L28,'Аналитич справка НГ'!F13)</f>
        <v>0</v>
      </c>
      <c r="H16" s="19">
        <f t="shared" ref="H16:H20" si="3">I16/$D$3</f>
        <v>0</v>
      </c>
      <c r="I16" s="14">
        <f>COUNTIF('Социально-ком.разв. н.г.'!L12:L28,'Аналитич справка НГ'!H13)</f>
        <v>0</v>
      </c>
      <c r="J16" s="19">
        <f t="shared" ref="J16:J20" si="4">K16/$D$3</f>
        <v>0</v>
      </c>
      <c r="K16" s="14">
        <f>COUNTIF('Социально-ком.разв. н.г.'!L12:L28,'Аналитич справка НГ'!J13)</f>
        <v>0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ht="18" x14ac:dyDescent="0.35">
      <c r="A17" s="14" t="s">
        <v>28</v>
      </c>
      <c r="B17" s="19" t="e">
        <f t="shared" si="0"/>
        <v>#REF!</v>
      </c>
      <c r="C17" s="14" t="e">
        <f>COUNTIF('Речевое развитие н.г.'!#REF!,'Аналитич справка НГ'!B13:C13)</f>
        <v>#REF!</v>
      </c>
      <c r="D17" s="19">
        <f t="shared" si="1"/>
        <v>0</v>
      </c>
      <c r="E17" s="14">
        <f>COUNTIF('Речевое развитие н.г.'!G12:G28,'Аналитич справка НГ'!D13:E13)</f>
        <v>0</v>
      </c>
      <c r="F17" s="19">
        <f t="shared" si="2"/>
        <v>0</v>
      </c>
      <c r="G17" s="14">
        <f>COUNTIF('Речевое развитие н.г.'!I12:I28,'Аналитич справка НГ'!F13:G13)</f>
        <v>0</v>
      </c>
      <c r="H17" s="19">
        <f t="shared" si="3"/>
        <v>0</v>
      </c>
      <c r="I17" s="14">
        <f>COUNTIF('Речевое развитие н.г.'!K12:K28,'Аналитич справка НГ'!H13:I13)</f>
        <v>0</v>
      </c>
      <c r="J17" s="19">
        <f t="shared" si="4"/>
        <v>0</v>
      </c>
      <c r="K17" s="14">
        <f>COUNTIF('Речевое развитие н.г.'!M12:M28,'Аналитич справка НГ'!J13:K13)</f>
        <v>0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ht="18" x14ac:dyDescent="0.35">
      <c r="A18" s="14" t="s">
        <v>29</v>
      </c>
      <c r="B18" s="19">
        <f t="shared" si="0"/>
        <v>0</v>
      </c>
      <c r="C18" s="14">
        <f>COUNTIF(' Познавательньное развитие н.г.'!$L$12:$L$28,'Аналитич справка НГ'!B13:C13)</f>
        <v>0</v>
      </c>
      <c r="D18" s="19">
        <f t="shared" si="1"/>
        <v>0</v>
      </c>
      <c r="E18" s="14">
        <f>COUNTIF(' Познавательньное развитие н.г.'!$L$12:$L$28,'Аналитич справка НГ'!D13:E13)</f>
        <v>0</v>
      </c>
      <c r="F18" s="19">
        <f t="shared" si="2"/>
        <v>0</v>
      </c>
      <c r="G18" s="14">
        <f>COUNTIF(' Познавательньное развитие н.г.'!$L$12:$L$28,'Аналитич справка НГ'!F13)</f>
        <v>0</v>
      </c>
      <c r="H18" s="19">
        <f t="shared" si="3"/>
        <v>0</v>
      </c>
      <c r="I18" s="14">
        <f>COUNTIF(' Познавательньное развитие н.г.'!$L$12:$L$28,'Аналитич справка НГ'!H13)</f>
        <v>0</v>
      </c>
      <c r="J18" s="19">
        <f t="shared" si="4"/>
        <v>0</v>
      </c>
      <c r="K18" s="14">
        <f>COUNTIF(' Познавательньное развитие н.г.'!$L$12:$L$28,'Аналитич справка НГ'!J13)</f>
        <v>0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ht="17.399999999999999" customHeight="1" x14ac:dyDescent="0.35">
      <c r="A19" s="14" t="s">
        <v>33</v>
      </c>
      <c r="B19" s="19" t="e">
        <f t="shared" si="0"/>
        <v>#REF!</v>
      </c>
      <c r="C19" s="14" t="e">
        <f>COUNTIF(#REF!,'Аналитич справка НГ'!D13:E13)</f>
        <v>#REF!</v>
      </c>
      <c r="D19" s="19" t="e">
        <f t="shared" si="1"/>
        <v>#REF!</v>
      </c>
      <c r="E19" s="14" t="e">
        <f>COUNTIF(#REF!,'Аналитич справка НГ'!D13:E13)</f>
        <v>#REF!</v>
      </c>
      <c r="F19" s="19" t="e">
        <f t="shared" si="2"/>
        <v>#REF!</v>
      </c>
      <c r="G19" s="14" t="e">
        <f>COUNTIF(#REF!,'Аналитич справка НГ'!F13)</f>
        <v>#REF!</v>
      </c>
      <c r="H19" s="19" t="e">
        <f t="shared" si="3"/>
        <v>#REF!</v>
      </c>
      <c r="I19" s="14" t="e">
        <f>COUNTIF(#REF!,'Аналитич справка НГ'!H13)</f>
        <v>#REF!</v>
      </c>
      <c r="J19" s="19" t="e">
        <f t="shared" si="4"/>
        <v>#REF!</v>
      </c>
      <c r="K19" s="14" t="e">
        <f>COUNTIF(#REF!,'Аналитич справка НГ'!J13)</f>
        <v>#REF!</v>
      </c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8" x14ac:dyDescent="0.35">
      <c r="A20" s="14" t="s">
        <v>23</v>
      </c>
      <c r="B20" s="19" t="e">
        <f>C20/$D$3</f>
        <v>#REF!</v>
      </c>
      <c r="C20" s="14" t="e">
        <f>AVERAGE(C15:C19)</f>
        <v>#REF!</v>
      </c>
      <c r="D20" s="19" t="e">
        <f t="shared" si="1"/>
        <v>#REF!</v>
      </c>
      <c r="E20" s="14" t="e">
        <f>AVERAGE(E15:E19)</f>
        <v>#REF!</v>
      </c>
      <c r="F20" s="19" t="e">
        <f t="shared" si="2"/>
        <v>#REF!</v>
      </c>
      <c r="G20" s="14" t="e">
        <f t="shared" ref="G20:K20" si="5">AVERAGE(G15:G19)</f>
        <v>#REF!</v>
      </c>
      <c r="H20" s="19" t="e">
        <f t="shared" si="3"/>
        <v>#REF!</v>
      </c>
      <c r="I20" s="14" t="e">
        <f t="shared" si="5"/>
        <v>#REF!</v>
      </c>
      <c r="J20" s="19" t="e">
        <f t="shared" si="4"/>
        <v>#REF!</v>
      </c>
      <c r="K20" s="14" t="e">
        <f t="shared" si="5"/>
        <v>#REF!</v>
      </c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ht="18" x14ac:dyDescent="0.3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ht="18" x14ac:dyDescent="0.3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18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3" ht="18" x14ac:dyDescent="0.3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3" ht="18" x14ac:dyDescent="0.35">
      <c r="A25" s="139" t="s">
        <v>68</v>
      </c>
      <c r="B25" s="139"/>
      <c r="C25" s="139"/>
      <c r="D25" s="139"/>
      <c r="E25" s="139"/>
      <c r="F25" s="139"/>
      <c r="G25" s="139"/>
      <c r="H25" s="139"/>
      <c r="I25" s="139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3" ht="18" x14ac:dyDescent="0.35">
      <c r="A26" s="20" t="e">
        <f>B20</f>
        <v>#REF!</v>
      </c>
      <c r="B26" s="140"/>
      <c r="C26" s="140"/>
      <c r="D26" s="140"/>
      <c r="E26" s="140"/>
      <c r="F26" s="140"/>
      <c r="G26" s="140"/>
      <c r="H26" s="140"/>
      <c r="I26" s="140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18" x14ac:dyDescent="0.35">
      <c r="A27" s="20" t="e">
        <f>D20</f>
        <v>#REF!</v>
      </c>
      <c r="B27" s="140"/>
      <c r="C27" s="140"/>
      <c r="D27" s="140"/>
      <c r="E27" s="140"/>
      <c r="F27" s="140"/>
      <c r="G27" s="140"/>
      <c r="H27" s="140"/>
      <c r="I27" s="140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3" ht="18" x14ac:dyDescent="0.35">
      <c r="A28" s="20" t="e">
        <f>F20</f>
        <v>#REF!</v>
      </c>
      <c r="B28" s="140"/>
      <c r="C28" s="140"/>
      <c r="D28" s="140"/>
      <c r="E28" s="140"/>
      <c r="F28" s="140"/>
      <c r="G28" s="140"/>
      <c r="H28" s="140"/>
      <c r="I28" s="140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3" ht="18" x14ac:dyDescent="0.35">
      <c r="A29" s="20" t="e">
        <f>H20</f>
        <v>#REF!</v>
      </c>
      <c r="B29" s="136"/>
      <c r="C29" s="137"/>
      <c r="D29" s="137"/>
      <c r="E29" s="137"/>
      <c r="F29" s="137"/>
      <c r="G29" s="137"/>
      <c r="H29" s="137"/>
      <c r="I29" s="138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ht="18" x14ac:dyDescent="0.35">
      <c r="A30" s="20" t="e">
        <f>J20</f>
        <v>#REF!</v>
      </c>
      <c r="B30" s="136"/>
      <c r="C30" s="137"/>
      <c r="D30" s="137"/>
      <c r="E30" s="137"/>
      <c r="F30" s="137"/>
      <c r="G30" s="137"/>
      <c r="H30" s="137"/>
      <c r="I30" s="138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18" x14ac:dyDescent="0.35"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ht="18" x14ac:dyDescent="0.35"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</sheetData>
  <mergeCells count="20">
    <mergeCell ref="H13:I13"/>
    <mergeCell ref="J13:K13"/>
    <mergeCell ref="A12:K12"/>
    <mergeCell ref="F13:G13"/>
    <mergeCell ref="D13:E13"/>
    <mergeCell ref="B13:C13"/>
    <mergeCell ref="A7:C7"/>
    <mergeCell ref="A8:C8"/>
    <mergeCell ref="A9:C9"/>
    <mergeCell ref="A1:F1"/>
    <mergeCell ref="A3:C3"/>
    <mergeCell ref="A4:C4"/>
    <mergeCell ref="A5:C5"/>
    <mergeCell ref="A6:C6"/>
    <mergeCell ref="B30:I30"/>
    <mergeCell ref="A25:I25"/>
    <mergeCell ref="B26:I26"/>
    <mergeCell ref="B27:I27"/>
    <mergeCell ref="B28:I28"/>
    <mergeCell ref="B29:I29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X58"/>
  <sheetViews>
    <sheetView topLeftCell="A7" zoomScale="80" zoomScaleNormal="80" workbookViewId="0">
      <selection activeCell="C20" sqref="C20"/>
    </sheetView>
  </sheetViews>
  <sheetFormatPr defaultRowHeight="14.4" x14ac:dyDescent="0.3"/>
  <cols>
    <col min="1" max="1" width="26.5546875" customWidth="1"/>
    <col min="2" max="2" width="3.6640625" bestFit="1" customWidth="1"/>
    <col min="3" max="3" width="10.5546875" customWidth="1"/>
    <col min="4" max="4" width="7.5546875" customWidth="1"/>
    <col min="5" max="5" width="15.6640625" bestFit="1" customWidth="1"/>
    <col min="6" max="6" width="10.44140625" bestFit="1" customWidth="1"/>
    <col min="7" max="7" width="8.77734375" bestFit="1" customWidth="1"/>
    <col min="8" max="8" width="3.6640625" bestFit="1" customWidth="1"/>
    <col min="9" max="9" width="8.77734375" bestFit="1" customWidth="1"/>
    <col min="10" max="10" width="11" bestFit="1" customWidth="1"/>
    <col min="11" max="11" width="8.77734375" bestFit="1" customWidth="1"/>
    <col min="12" max="12" width="4.6640625" bestFit="1" customWidth="1"/>
    <col min="13" max="13" width="18.6640625" bestFit="1" customWidth="1"/>
  </cols>
  <sheetData>
    <row r="1" spans="1:24" ht="18" x14ac:dyDescent="0.35">
      <c r="A1" s="143" t="s">
        <v>0</v>
      </c>
      <c r="B1" s="143"/>
      <c r="C1" s="143"/>
      <c r="D1" s="143"/>
      <c r="E1" s="143"/>
      <c r="F1" s="143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18" x14ac:dyDescent="0.35">
      <c r="A2" s="26"/>
      <c r="B2" s="26"/>
      <c r="C2" s="26"/>
      <c r="D2" s="26"/>
      <c r="E2" s="26"/>
      <c r="F2" s="26"/>
      <c r="G2" s="25">
        <v>5</v>
      </c>
      <c r="H2" s="25"/>
      <c r="I2" s="25">
        <v>9</v>
      </c>
      <c r="J2" s="25"/>
      <c r="K2" s="25">
        <v>4.7</v>
      </c>
      <c r="L2" s="25">
        <v>5</v>
      </c>
      <c r="M2" s="25" t="s">
        <v>10</v>
      </c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18" customHeight="1" x14ac:dyDescent="0.35">
      <c r="A3" s="143" t="s">
        <v>1</v>
      </c>
      <c r="B3" s="143"/>
      <c r="C3" s="143"/>
      <c r="D3" s="26">
        <f>'Список детей СГ '!C4</f>
        <v>25</v>
      </c>
      <c r="E3" s="26"/>
      <c r="F3" s="26"/>
      <c r="G3" s="25">
        <v>4</v>
      </c>
      <c r="H3" s="25"/>
      <c r="I3" s="25"/>
      <c r="J3" s="25"/>
      <c r="K3" s="25">
        <v>3.7</v>
      </c>
      <c r="L3" s="25">
        <v>4.5999999999999996</v>
      </c>
      <c r="M3" s="25" t="s">
        <v>22</v>
      </c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ht="18" customHeight="1" x14ac:dyDescent="0.35">
      <c r="A4" s="143" t="s">
        <v>2</v>
      </c>
      <c r="B4" s="143"/>
      <c r="C4" s="143"/>
      <c r="D4" s="26" t="str">
        <f>'Список детей СГ '!C5</f>
        <v>ФИО</v>
      </c>
      <c r="E4" s="26"/>
      <c r="F4" s="26"/>
      <c r="G4" s="25">
        <v>3</v>
      </c>
      <c r="H4" s="25"/>
      <c r="I4" s="25"/>
      <c r="J4" s="25"/>
      <c r="K4" s="25">
        <v>2.7</v>
      </c>
      <c r="L4" s="25">
        <v>3.6</v>
      </c>
      <c r="M4" s="25" t="s">
        <v>11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4" ht="18" customHeight="1" x14ac:dyDescent="0.35">
      <c r="A5" s="143" t="s">
        <v>3</v>
      </c>
      <c r="B5" s="143"/>
      <c r="C5" s="143"/>
      <c r="D5" s="26" t="str">
        <f>'Список детей СГ '!C6</f>
        <v>ФИО</v>
      </c>
      <c r="E5" s="26"/>
      <c r="F5" s="26"/>
      <c r="G5" s="25">
        <v>2</v>
      </c>
      <c r="H5" s="25"/>
      <c r="I5" s="25"/>
      <c r="J5" s="25"/>
      <c r="K5" s="25">
        <v>1.7</v>
      </c>
      <c r="L5" s="25">
        <v>2.6</v>
      </c>
      <c r="M5" s="25" t="s">
        <v>21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4" ht="18" customHeight="1" x14ac:dyDescent="0.35">
      <c r="A6" s="142" t="s">
        <v>4</v>
      </c>
      <c r="B6" s="142"/>
      <c r="C6" s="142"/>
      <c r="D6" s="26" t="str">
        <f>'Список детей СГ '!C7</f>
        <v>ФИО</v>
      </c>
      <c r="E6" s="26"/>
      <c r="F6" s="26"/>
      <c r="G6" s="25">
        <v>1</v>
      </c>
      <c r="H6" s="25"/>
      <c r="I6" s="25"/>
      <c r="J6" s="25"/>
      <c r="K6" s="25"/>
      <c r="L6" s="25">
        <v>1.6</v>
      </c>
      <c r="M6" s="25" t="s">
        <v>12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</row>
    <row r="7" spans="1:24" ht="33.6" customHeight="1" x14ac:dyDescent="0.35">
      <c r="A7" s="142" t="s">
        <v>5</v>
      </c>
      <c r="B7" s="142"/>
      <c r="C7" s="142"/>
      <c r="D7" s="26" t="str">
        <f>'Список детей СГ '!C8</f>
        <v>ФИО</v>
      </c>
      <c r="E7" s="26"/>
      <c r="F7" s="26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</row>
    <row r="8" spans="1:24" ht="18" x14ac:dyDescent="0.35">
      <c r="A8" s="143" t="s">
        <v>6</v>
      </c>
      <c r="B8" s="143"/>
      <c r="C8" s="143"/>
      <c r="D8" s="26" t="str">
        <f>'Список детей СГ '!C9</f>
        <v>ФИО</v>
      </c>
      <c r="E8" s="26"/>
      <c r="F8" s="26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1:24" ht="18" x14ac:dyDescent="0.35">
      <c r="A9" s="143" t="s">
        <v>7</v>
      </c>
      <c r="B9" s="143"/>
      <c r="C9" s="143"/>
      <c r="D9" s="26" t="str">
        <f>'Список детей СГ '!C10</f>
        <v>ФИО</v>
      </c>
      <c r="E9" s="26"/>
      <c r="F9" s="26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spans="1:24" ht="18" x14ac:dyDescent="0.3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pans="1:24" ht="18" x14ac:dyDescent="0.3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4" ht="18" x14ac:dyDescent="0.35">
      <c r="A12" s="144" t="s">
        <v>35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spans="1:24" ht="18" x14ac:dyDescent="0.35">
      <c r="A13" s="66"/>
      <c r="B13" s="144" t="s">
        <v>10</v>
      </c>
      <c r="C13" s="144"/>
      <c r="D13" s="144" t="s">
        <v>22</v>
      </c>
      <c r="E13" s="144"/>
      <c r="F13" s="144" t="s">
        <v>11</v>
      </c>
      <c r="G13" s="144"/>
      <c r="H13" s="144" t="s">
        <v>34</v>
      </c>
      <c r="I13" s="144"/>
      <c r="J13" s="144" t="s">
        <v>12</v>
      </c>
      <c r="K13" s="144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pans="1:24" ht="18" x14ac:dyDescent="0.35">
      <c r="A14" s="66"/>
      <c r="B14" s="66" t="s">
        <v>36</v>
      </c>
      <c r="C14" s="66" t="s">
        <v>37</v>
      </c>
      <c r="D14" s="66" t="s">
        <v>36</v>
      </c>
      <c r="E14" s="66" t="s">
        <v>37</v>
      </c>
      <c r="F14" s="66" t="s">
        <v>36</v>
      </c>
      <c r="G14" s="66" t="s">
        <v>37</v>
      </c>
      <c r="H14" s="66" t="s">
        <v>36</v>
      </c>
      <c r="I14" s="66" t="s">
        <v>37</v>
      </c>
      <c r="J14" s="66" t="s">
        <v>36</v>
      </c>
      <c r="K14" s="66" t="s">
        <v>37</v>
      </c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pans="1:24" ht="52.8" x14ac:dyDescent="0.35">
      <c r="A15" s="66" t="s">
        <v>31</v>
      </c>
      <c r="B15" s="14">
        <f>$C$15/$D$3</f>
        <v>0</v>
      </c>
      <c r="C15" s="14">
        <f>COUNTIF('Социально-ком.разв. н.г.'!L12:L28,B13)</f>
        <v>0</v>
      </c>
      <c r="D15" s="14">
        <f>E15/$D$3</f>
        <v>0</v>
      </c>
      <c r="E15" s="14">
        <f>COUNTIF('Социально-ком.разв. н.г.'!L12:L28,D13)</f>
        <v>0</v>
      </c>
      <c r="F15" s="14">
        <f>G15/$D$3</f>
        <v>0</v>
      </c>
      <c r="G15" s="14">
        <f>COUNTIF('Социально-ком.разв. н.г.'!L12:L28,F13)</f>
        <v>0</v>
      </c>
      <c r="H15" s="14">
        <f>I15/$D$3</f>
        <v>0</v>
      </c>
      <c r="I15" s="14">
        <f>COUNTIF('Социально-ком.разв. н.г.'!L12:L28,H13)</f>
        <v>0</v>
      </c>
      <c r="J15" s="14">
        <f>K15/$D$3</f>
        <v>0</v>
      </c>
      <c r="K15" s="14">
        <f>COUNTIF('Социально-ком.разв. н.г.'!L12:L28,J13)</f>
        <v>0</v>
      </c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pans="1:24" ht="35.4" x14ac:dyDescent="0.35">
      <c r="A16" s="66" t="s">
        <v>32</v>
      </c>
      <c r="B16" s="14">
        <f>$C$15/$D$3</f>
        <v>0</v>
      </c>
      <c r="C16" s="14">
        <f>COUNTIF(' Познавательньное развитие н.г.'!L12:L28,B13)</f>
        <v>0</v>
      </c>
      <c r="D16" s="14">
        <f t="shared" ref="D16:D19" si="0">E16/$D$3</f>
        <v>0</v>
      </c>
      <c r="E16" s="14">
        <f>COUNTIF(' Познавательньное развитие н.г.'!L12:L28,D13)</f>
        <v>0</v>
      </c>
      <c r="F16" s="14">
        <f>G16/$D$3</f>
        <v>0</v>
      </c>
      <c r="G16" s="14">
        <f>COUNTIF(' Познавательньное развитие н.г.'!L12:L28,F13)</f>
        <v>0</v>
      </c>
      <c r="H16" s="14">
        <f t="shared" ref="H16:H20" si="1">I16/$D$3</f>
        <v>0</v>
      </c>
      <c r="I16" s="14">
        <f>COUNTIF(' Познавательньное развитие н.г.'!L12:L28,H13)</f>
        <v>0</v>
      </c>
      <c r="J16" s="14">
        <f t="shared" ref="J16:J20" si="2">K16/$D$3</f>
        <v>0</v>
      </c>
      <c r="K16" s="14">
        <f>COUNTIF(' Познавательньное развитие н.г.'!L12:L28,J13)</f>
        <v>0</v>
      </c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spans="1:24" ht="18" x14ac:dyDescent="0.35">
      <c r="A17" s="66" t="s">
        <v>28</v>
      </c>
      <c r="B17" s="14">
        <f t="shared" ref="B17:B20" si="3">$C$15/$D$3</f>
        <v>0</v>
      </c>
      <c r="C17" s="14">
        <f>COUNTIF('Речевое развитие н.г.'!G12:G28,B13)</f>
        <v>0</v>
      </c>
      <c r="D17" s="14">
        <f t="shared" si="0"/>
        <v>0</v>
      </c>
      <c r="E17" s="14">
        <f>COUNTIF('Речевое развитие н.г.'!G12:G28,D13)</f>
        <v>0</v>
      </c>
      <c r="F17" s="14">
        <f t="shared" ref="F17:F20" si="4">G17/$D$3</f>
        <v>0</v>
      </c>
      <c r="G17" s="14">
        <f>COUNTIF('Речевое развитие н.г.'!G12:G28,F13)</f>
        <v>0</v>
      </c>
      <c r="H17" s="14">
        <f t="shared" si="1"/>
        <v>0</v>
      </c>
      <c r="I17" s="14">
        <f>COUNTIF('Речевое развитие н.г.'!G12:G28,H13)</f>
        <v>0</v>
      </c>
      <c r="J17" s="14">
        <f t="shared" si="2"/>
        <v>0</v>
      </c>
      <c r="K17" s="14">
        <f>COUNTIF('Речевое развитие н.г.'!G12:G28,J13)</f>
        <v>0</v>
      </c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spans="1:24" ht="18" x14ac:dyDescent="0.35">
      <c r="A18" s="67" t="s">
        <v>29</v>
      </c>
      <c r="B18" s="14">
        <f t="shared" si="3"/>
        <v>0</v>
      </c>
      <c r="C18" s="14">
        <f>COUNTIF('Физическое развитие н.г.'!J12:J28,B13)</f>
        <v>0</v>
      </c>
      <c r="D18" s="14">
        <f t="shared" si="0"/>
        <v>0</v>
      </c>
      <c r="E18" s="14">
        <f>COUNTIF('Физическое развитие н.г.'!J12:J28,D13)</f>
        <v>0</v>
      </c>
      <c r="F18" s="14">
        <f t="shared" si="4"/>
        <v>0</v>
      </c>
      <c r="G18" s="14">
        <f>COUNTIF('Физическое развитие н.г.'!J12:J28,F13)</f>
        <v>0</v>
      </c>
      <c r="H18" s="14">
        <f t="shared" si="1"/>
        <v>0</v>
      </c>
      <c r="I18" s="14">
        <f>COUNTIF('Физическое развитие н.г.'!J12:J28,H13)</f>
        <v>0</v>
      </c>
      <c r="J18" s="14">
        <f t="shared" si="2"/>
        <v>0</v>
      </c>
      <c r="K18" s="14">
        <f>COUNTIF('Физическое развитие н.г.'!J12:J28,J13)</f>
        <v>0</v>
      </c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pans="1:24" ht="52.8" x14ac:dyDescent="0.35">
      <c r="A19" s="66" t="s">
        <v>33</v>
      </c>
      <c r="B19" s="14">
        <f t="shared" si="3"/>
        <v>0</v>
      </c>
      <c r="C19" s="14">
        <f>COUNTIF('Худ.-эст. разв.н.г.'!R12:R28,B13)</f>
        <v>0</v>
      </c>
      <c r="D19" s="14">
        <f t="shared" si="0"/>
        <v>0</v>
      </c>
      <c r="E19" s="14">
        <f>COUNTIF('Худ.-эст. разв.н.г.'!R12:R28,D13)</f>
        <v>0</v>
      </c>
      <c r="F19" s="14">
        <f>G19/$D$3</f>
        <v>0</v>
      </c>
      <c r="G19" s="14">
        <f>COUNTIF('Худ.-эст. разв.н.г.'!R12:R28,F13)</f>
        <v>0</v>
      </c>
      <c r="H19" s="14">
        <f t="shared" si="1"/>
        <v>0</v>
      </c>
      <c r="I19" s="14">
        <f>COUNTIF('Худ.-эст. разв.н.г.'!R12:R28,H13)</f>
        <v>0</v>
      </c>
      <c r="J19" s="14">
        <f t="shared" si="2"/>
        <v>0</v>
      </c>
      <c r="K19" s="14">
        <f>COUNTIF('Худ.-эст. разв.н.г.'!R12:R28,J13)</f>
        <v>0</v>
      </c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spans="1:24" ht="17.399999999999999" x14ac:dyDescent="0.3">
      <c r="A20" s="66" t="s">
        <v>23</v>
      </c>
      <c r="B20" s="66">
        <f t="shared" si="3"/>
        <v>0</v>
      </c>
      <c r="C20" s="66">
        <f>AVERAGE(C15:C19)</f>
        <v>0</v>
      </c>
      <c r="D20" s="66">
        <f>E20/$D$3</f>
        <v>0</v>
      </c>
      <c r="E20" s="66">
        <f>AVERAGE(E15:E19)</f>
        <v>0</v>
      </c>
      <c r="F20" s="66">
        <f t="shared" si="4"/>
        <v>0</v>
      </c>
      <c r="G20" s="66">
        <f>AVERAGE(G15:G19)</f>
        <v>0</v>
      </c>
      <c r="H20" s="66">
        <f t="shared" si="1"/>
        <v>0</v>
      </c>
      <c r="I20" s="66">
        <f>AVERAGE(I15:I19)</f>
        <v>0</v>
      </c>
      <c r="J20" s="66">
        <f t="shared" si="2"/>
        <v>0</v>
      </c>
      <c r="K20" s="66">
        <f>AVERAGE(K15:K19)</f>
        <v>0</v>
      </c>
    </row>
    <row r="25" spans="1:24" ht="18" x14ac:dyDescent="0.35">
      <c r="A25" s="27" t="s">
        <v>39</v>
      </c>
      <c r="B25" s="27"/>
      <c r="C25" s="27"/>
      <c r="D25" s="27"/>
      <c r="E25" s="50"/>
      <c r="F25" s="50"/>
      <c r="G25" s="50"/>
      <c r="H25" s="50"/>
      <c r="I25" s="50"/>
    </row>
    <row r="26" spans="1:24" ht="18" x14ac:dyDescent="0.35">
      <c r="A26" s="27"/>
      <c r="B26" s="27"/>
      <c r="C26" s="27"/>
      <c r="D26" s="27"/>
      <c r="E26" s="50"/>
      <c r="F26" s="50"/>
      <c r="G26" s="50"/>
      <c r="H26" s="50"/>
      <c r="I26" s="50"/>
    </row>
    <row r="27" spans="1:24" ht="18" x14ac:dyDescent="0.35">
      <c r="A27" s="27" t="s">
        <v>44</v>
      </c>
      <c r="B27" s="27" t="s">
        <v>50</v>
      </c>
      <c r="C27" s="27"/>
      <c r="D27" s="27"/>
      <c r="E27" s="50"/>
      <c r="F27" s="50"/>
      <c r="G27" s="50"/>
      <c r="H27" s="50"/>
      <c r="I27" s="50"/>
    </row>
    <row r="28" spans="1:24" ht="18" x14ac:dyDescent="0.35">
      <c r="A28" s="27" t="s">
        <v>44</v>
      </c>
      <c r="B28" s="27" t="s">
        <v>51</v>
      </c>
      <c r="C28" s="27"/>
      <c r="D28" s="27"/>
      <c r="E28" s="50"/>
      <c r="F28" s="50"/>
      <c r="G28" s="50"/>
      <c r="H28" s="50"/>
      <c r="I28" s="50"/>
    </row>
    <row r="29" spans="1:24" ht="18" x14ac:dyDescent="0.35">
      <c r="A29" s="27" t="s">
        <v>44</v>
      </c>
      <c r="B29" s="23" t="s">
        <v>52</v>
      </c>
      <c r="C29" s="27"/>
      <c r="D29" s="27"/>
      <c r="E29" s="50"/>
      <c r="F29" s="50"/>
      <c r="G29" s="50"/>
      <c r="H29" s="50"/>
      <c r="I29" s="50"/>
    </row>
    <row r="30" spans="1:24" ht="18" x14ac:dyDescent="0.35">
      <c r="A30" s="27" t="s">
        <v>44</v>
      </c>
      <c r="B30" s="27" t="s">
        <v>53</v>
      </c>
      <c r="C30" s="27"/>
      <c r="D30" s="27"/>
      <c r="E30" s="50"/>
      <c r="F30" s="50"/>
      <c r="G30" s="50"/>
      <c r="H30" s="50"/>
      <c r="I30" s="50"/>
    </row>
    <row r="31" spans="1:24" ht="18" x14ac:dyDescent="0.35">
      <c r="A31" s="27"/>
      <c r="B31" s="27" t="s">
        <v>45</v>
      </c>
      <c r="C31" s="27"/>
      <c r="D31" s="27"/>
    </row>
    <row r="32" spans="1:24" ht="18" x14ac:dyDescent="0.35">
      <c r="A32" s="27" t="s">
        <v>40</v>
      </c>
      <c r="B32" s="27"/>
      <c r="C32" s="27"/>
      <c r="D32" s="27"/>
    </row>
    <row r="33" spans="1:5" ht="18" x14ac:dyDescent="0.35">
      <c r="A33" s="27"/>
      <c r="B33" s="27"/>
      <c r="C33" s="27"/>
      <c r="D33" s="27"/>
    </row>
    <row r="34" spans="1:5" ht="18" x14ac:dyDescent="0.35">
      <c r="A34" s="27"/>
      <c r="B34" s="27"/>
      <c r="C34" s="27"/>
      <c r="D34" s="27"/>
    </row>
    <row r="35" spans="1:5" ht="18" x14ac:dyDescent="0.35">
      <c r="A35" s="27"/>
      <c r="B35" s="27"/>
      <c r="C35" s="27"/>
      <c r="D35" s="27"/>
    </row>
    <row r="36" spans="1:5" ht="18" x14ac:dyDescent="0.35">
      <c r="A36" s="27"/>
      <c r="B36" s="27"/>
      <c r="C36" s="27"/>
      <c r="D36" s="27"/>
      <c r="E36" s="27"/>
    </row>
    <row r="37" spans="1:5" ht="18" x14ac:dyDescent="0.35">
      <c r="A37" s="27" t="s">
        <v>41</v>
      </c>
      <c r="B37" s="27"/>
      <c r="C37" s="27"/>
      <c r="D37" s="27"/>
      <c r="E37" s="27"/>
    </row>
    <row r="38" spans="1:5" ht="18" x14ac:dyDescent="0.35">
      <c r="A38" s="27"/>
      <c r="B38" s="27"/>
      <c r="C38" s="27"/>
      <c r="D38" s="27"/>
      <c r="E38" s="27"/>
    </row>
    <row r="39" spans="1:5" ht="18" x14ac:dyDescent="0.35">
      <c r="A39" s="27"/>
      <c r="B39" s="27"/>
      <c r="C39" s="27"/>
      <c r="D39" s="27"/>
      <c r="E39" s="27"/>
    </row>
    <row r="40" spans="1:5" ht="18" x14ac:dyDescent="0.35">
      <c r="A40" s="27"/>
      <c r="B40" s="27"/>
      <c r="C40" s="27"/>
      <c r="D40" s="27"/>
      <c r="E40" s="22"/>
    </row>
    <row r="41" spans="1:5" ht="18" x14ac:dyDescent="0.35">
      <c r="A41" s="27" t="s">
        <v>42</v>
      </c>
      <c r="B41" s="27"/>
      <c r="C41" s="27"/>
      <c r="D41" s="27"/>
      <c r="E41" s="27"/>
    </row>
    <row r="42" spans="1:5" ht="18" x14ac:dyDescent="0.35">
      <c r="A42" s="27" t="s">
        <v>43</v>
      </c>
      <c r="B42" s="27"/>
      <c r="C42" s="27"/>
      <c r="D42" s="27"/>
      <c r="E42" s="27"/>
    </row>
    <row r="43" spans="1:5" ht="18" x14ac:dyDescent="0.35">
      <c r="A43" s="27"/>
      <c r="B43" s="27"/>
      <c r="C43" s="27"/>
      <c r="D43" s="27"/>
      <c r="E43" s="27"/>
    </row>
    <row r="44" spans="1:5" ht="18" x14ac:dyDescent="0.35">
      <c r="A44" s="27"/>
      <c r="B44" s="27"/>
      <c r="C44" s="27"/>
      <c r="D44" s="27"/>
      <c r="E44" s="27"/>
    </row>
    <row r="45" spans="1:5" ht="18" x14ac:dyDescent="0.35">
      <c r="E45" s="27"/>
    </row>
    <row r="46" spans="1:5" ht="18" x14ac:dyDescent="0.35">
      <c r="E46" s="27"/>
    </row>
    <row r="47" spans="1:5" ht="18" x14ac:dyDescent="0.35">
      <c r="E47" s="27"/>
    </row>
    <row r="48" spans="1:5" ht="18" x14ac:dyDescent="0.35">
      <c r="E48" s="27"/>
    </row>
    <row r="49" spans="1:5" ht="18" x14ac:dyDescent="0.35">
      <c r="E49" s="27"/>
    </row>
    <row r="50" spans="1:5" ht="18" x14ac:dyDescent="0.35">
      <c r="E50" s="27"/>
    </row>
    <row r="51" spans="1:5" ht="18" x14ac:dyDescent="0.35">
      <c r="E51" s="27"/>
    </row>
    <row r="52" spans="1:5" ht="18" x14ac:dyDescent="0.35">
      <c r="E52" s="27"/>
    </row>
    <row r="53" spans="1:5" ht="18" x14ac:dyDescent="0.35">
      <c r="E53" s="27"/>
    </row>
    <row r="54" spans="1:5" ht="18" x14ac:dyDescent="0.35">
      <c r="E54" s="27"/>
    </row>
    <row r="55" spans="1:5" ht="18" x14ac:dyDescent="0.35">
      <c r="E55" s="27"/>
    </row>
    <row r="56" spans="1:5" ht="18" x14ac:dyDescent="0.35">
      <c r="E56" s="27"/>
    </row>
    <row r="57" spans="1:5" ht="18" x14ac:dyDescent="0.35">
      <c r="A57" s="27"/>
      <c r="B57" s="27"/>
      <c r="C57" s="27"/>
      <c r="D57" s="27"/>
      <c r="E57" s="27"/>
    </row>
    <row r="58" spans="1:5" ht="18" x14ac:dyDescent="0.35">
      <c r="A58" s="27"/>
      <c r="B58" s="27"/>
      <c r="C58" s="27"/>
      <c r="D58" s="27"/>
      <c r="E58" s="27"/>
    </row>
  </sheetData>
  <mergeCells count="14">
    <mergeCell ref="A8:C8"/>
    <mergeCell ref="A9:C9"/>
    <mergeCell ref="A12:K12"/>
    <mergeCell ref="B13:C13"/>
    <mergeCell ref="D13:E13"/>
    <mergeCell ref="F13:G13"/>
    <mergeCell ref="H13:I13"/>
    <mergeCell ref="J13:K13"/>
    <mergeCell ref="A7:C7"/>
    <mergeCell ref="A1:F1"/>
    <mergeCell ref="A3:C3"/>
    <mergeCell ref="A4:C4"/>
    <mergeCell ref="A5:C5"/>
    <mergeCell ref="A6:C6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X58"/>
  <sheetViews>
    <sheetView zoomScale="80" zoomScaleNormal="80" workbookViewId="0">
      <selection activeCell="C18" sqref="C18"/>
    </sheetView>
  </sheetViews>
  <sheetFormatPr defaultRowHeight="14.4" x14ac:dyDescent="0.3"/>
  <cols>
    <col min="1" max="1" width="26.5546875" customWidth="1"/>
    <col min="2" max="2" width="3.6640625" bestFit="1" customWidth="1"/>
    <col min="3" max="3" width="10.5546875" customWidth="1"/>
    <col min="4" max="4" width="7.5546875" customWidth="1"/>
    <col min="5" max="5" width="15.6640625" bestFit="1" customWidth="1"/>
    <col min="6" max="7" width="10.44140625" bestFit="1" customWidth="1"/>
    <col min="8" max="8" width="3.6640625" bestFit="1" customWidth="1"/>
    <col min="9" max="9" width="10.44140625" bestFit="1" customWidth="1"/>
    <col min="10" max="10" width="11" bestFit="1" customWidth="1"/>
    <col min="11" max="11" width="8.77734375" bestFit="1" customWidth="1"/>
    <col min="12" max="12" width="4.6640625" bestFit="1" customWidth="1"/>
    <col min="13" max="13" width="18.6640625" bestFit="1" customWidth="1"/>
  </cols>
  <sheetData>
    <row r="1" spans="1:24" ht="18" x14ac:dyDescent="0.35">
      <c r="A1" s="143" t="s">
        <v>0</v>
      </c>
      <c r="B1" s="143"/>
      <c r="C1" s="143"/>
      <c r="D1" s="143"/>
      <c r="E1" s="143"/>
      <c r="F1" s="14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18" x14ac:dyDescent="0.35">
      <c r="A2" s="85"/>
      <c r="B2" s="85"/>
      <c r="C2" s="85"/>
      <c r="D2" s="85"/>
      <c r="E2" s="85"/>
      <c r="F2" s="85"/>
      <c r="G2" s="83">
        <v>5</v>
      </c>
      <c r="H2" s="83"/>
      <c r="I2" s="83">
        <v>9</v>
      </c>
      <c r="J2" s="83"/>
      <c r="K2" s="83">
        <v>4.7</v>
      </c>
      <c r="L2" s="83">
        <v>5</v>
      </c>
      <c r="M2" s="83" t="s">
        <v>10</v>
      </c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</row>
    <row r="3" spans="1:24" ht="18" customHeight="1" x14ac:dyDescent="0.35">
      <c r="A3" s="143" t="s">
        <v>1</v>
      </c>
      <c r="B3" s="143"/>
      <c r="C3" s="143"/>
      <c r="D3" s="85">
        <f>'Список детей СГ '!C4</f>
        <v>25</v>
      </c>
      <c r="E3" s="85"/>
      <c r="F3" s="85"/>
      <c r="G3" s="83">
        <v>4</v>
      </c>
      <c r="H3" s="83"/>
      <c r="I3" s="83"/>
      <c r="J3" s="83"/>
      <c r="K3" s="83">
        <v>3.7</v>
      </c>
      <c r="L3" s="83">
        <v>4.5999999999999996</v>
      </c>
      <c r="M3" s="83" t="s">
        <v>22</v>
      </c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</row>
    <row r="4" spans="1:24" ht="18" customHeight="1" x14ac:dyDescent="0.35">
      <c r="A4" s="143" t="s">
        <v>2</v>
      </c>
      <c r="B4" s="143"/>
      <c r="C4" s="143"/>
      <c r="D4" s="85" t="str">
        <f>'Список детей СГ '!C5</f>
        <v>ФИО</v>
      </c>
      <c r="E4" s="85"/>
      <c r="F4" s="85"/>
      <c r="G4" s="83">
        <v>3</v>
      </c>
      <c r="H4" s="83"/>
      <c r="I4" s="83"/>
      <c r="J4" s="83"/>
      <c r="K4" s="83">
        <v>2.7</v>
      </c>
      <c r="L4" s="83">
        <v>3.6</v>
      </c>
      <c r="M4" s="83" t="s">
        <v>11</v>
      </c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</row>
    <row r="5" spans="1:24" ht="18" customHeight="1" x14ac:dyDescent="0.35">
      <c r="A5" s="143" t="s">
        <v>3</v>
      </c>
      <c r="B5" s="143"/>
      <c r="C5" s="143"/>
      <c r="D5" s="85" t="str">
        <f>'Список детей СГ '!C6</f>
        <v>ФИО</v>
      </c>
      <c r="E5" s="85"/>
      <c r="F5" s="85"/>
      <c r="G5" s="83">
        <v>2</v>
      </c>
      <c r="H5" s="83"/>
      <c r="I5" s="83"/>
      <c r="J5" s="83"/>
      <c r="K5" s="83">
        <v>1.7</v>
      </c>
      <c r="L5" s="83">
        <v>2.6</v>
      </c>
      <c r="M5" s="83" t="s">
        <v>21</v>
      </c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8" customHeight="1" x14ac:dyDescent="0.35">
      <c r="A6" s="142" t="s">
        <v>4</v>
      </c>
      <c r="B6" s="142"/>
      <c r="C6" s="142"/>
      <c r="D6" s="85" t="str">
        <f>'Список детей СГ '!C7</f>
        <v>ФИО</v>
      </c>
      <c r="E6" s="85"/>
      <c r="F6" s="85"/>
      <c r="G6" s="83">
        <v>1</v>
      </c>
      <c r="H6" s="83"/>
      <c r="I6" s="83"/>
      <c r="J6" s="83"/>
      <c r="K6" s="83"/>
      <c r="L6" s="83">
        <v>1.6</v>
      </c>
      <c r="M6" s="83" t="s">
        <v>12</v>
      </c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</row>
    <row r="7" spans="1:24" ht="33.6" customHeight="1" x14ac:dyDescent="0.35">
      <c r="A7" s="142" t="s">
        <v>5</v>
      </c>
      <c r="B7" s="142"/>
      <c r="C7" s="142"/>
      <c r="D7" s="85" t="str">
        <f>'Список детей СГ '!C8</f>
        <v>ФИО</v>
      </c>
      <c r="E7" s="85"/>
      <c r="F7" s="85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</row>
    <row r="8" spans="1:24" ht="18" x14ac:dyDescent="0.35">
      <c r="A8" s="143" t="s">
        <v>6</v>
      </c>
      <c r="B8" s="143"/>
      <c r="C8" s="143"/>
      <c r="D8" s="85" t="str">
        <f>'Список детей СГ '!C9</f>
        <v>ФИО</v>
      </c>
      <c r="E8" s="85"/>
      <c r="F8" s="85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1:24" ht="18" x14ac:dyDescent="0.35">
      <c r="A9" s="143" t="s">
        <v>7</v>
      </c>
      <c r="B9" s="143"/>
      <c r="C9" s="143"/>
      <c r="D9" s="85" t="str">
        <f>'Список детей СГ '!C10</f>
        <v>ФИО</v>
      </c>
      <c r="E9" s="85"/>
      <c r="F9" s="85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</row>
    <row r="10" spans="1:24" ht="18" x14ac:dyDescent="0.35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1:24" ht="18" x14ac:dyDescent="0.35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</row>
    <row r="12" spans="1:24" ht="18" x14ac:dyDescent="0.35">
      <c r="A12" s="144" t="s">
        <v>35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1:24" ht="18" x14ac:dyDescent="0.35">
      <c r="A13" s="66"/>
      <c r="B13" s="144" t="s">
        <v>10</v>
      </c>
      <c r="C13" s="144"/>
      <c r="D13" s="144" t="s">
        <v>22</v>
      </c>
      <c r="E13" s="144"/>
      <c r="F13" s="144" t="s">
        <v>11</v>
      </c>
      <c r="G13" s="144"/>
      <c r="H13" s="144" t="s">
        <v>34</v>
      </c>
      <c r="I13" s="144"/>
      <c r="J13" s="144" t="s">
        <v>12</v>
      </c>
      <c r="K13" s="144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1:24" ht="18" x14ac:dyDescent="0.35">
      <c r="A14" s="66"/>
      <c r="B14" s="66" t="s">
        <v>36</v>
      </c>
      <c r="C14" s="66" t="s">
        <v>37</v>
      </c>
      <c r="D14" s="66" t="s">
        <v>36</v>
      </c>
      <c r="E14" s="66" t="s">
        <v>37</v>
      </c>
      <c r="F14" s="66" t="s">
        <v>36</v>
      </c>
      <c r="G14" s="66" t="s">
        <v>37</v>
      </c>
      <c r="H14" s="66" t="s">
        <v>36</v>
      </c>
      <c r="I14" s="66" t="s">
        <v>37</v>
      </c>
      <c r="J14" s="66" t="s">
        <v>36</v>
      </c>
      <c r="K14" s="66" t="s">
        <v>37</v>
      </c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</row>
    <row r="15" spans="1:24" ht="52.8" x14ac:dyDescent="0.35">
      <c r="A15" s="66" t="s">
        <v>31</v>
      </c>
      <c r="B15" s="14">
        <f>$C$15/$D$3</f>
        <v>0</v>
      </c>
      <c r="C15" s="14">
        <f>COUNTIF('Социально-ком.разв. с.г.'!L12:L28,B13)</f>
        <v>0</v>
      </c>
      <c r="D15" s="14">
        <f>E15/$D$3</f>
        <v>0</v>
      </c>
      <c r="E15" s="14">
        <f>COUNTIF('Социально-ком.разв. с.г.'!L12:L28,D13)</f>
        <v>0</v>
      </c>
      <c r="F15" s="14">
        <f>G15/$D$3</f>
        <v>0</v>
      </c>
      <c r="G15" s="14">
        <f>COUNTIF('Социально-ком.разв. н.г.'!L12:L28,F13)</f>
        <v>0</v>
      </c>
      <c r="H15" s="14">
        <f>I15/$D$3</f>
        <v>0</v>
      </c>
      <c r="I15" s="14">
        <f>COUNTIF('Социально-ком.разв. с.г.'!L12:L28,H13)</f>
        <v>0</v>
      </c>
      <c r="J15" s="14">
        <f>K15/$D$3</f>
        <v>0</v>
      </c>
      <c r="K15" s="14">
        <f>COUNTIF('Социально-ком.разв. с.г.'!L12:L28,J13)</f>
        <v>0</v>
      </c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</row>
    <row r="16" spans="1:24" ht="35.4" x14ac:dyDescent="0.35">
      <c r="A16" s="66" t="s">
        <v>32</v>
      </c>
      <c r="B16" s="14">
        <f>$C$15/$D$3</f>
        <v>0</v>
      </c>
      <c r="C16" s="14">
        <f>COUNTIF(' Познавательньное развитие  с.г'!K12:K27,B13)</f>
        <v>0</v>
      </c>
      <c r="D16" s="14">
        <f t="shared" ref="D16:D19" si="0">E16/$D$3</f>
        <v>0</v>
      </c>
      <c r="E16" s="14">
        <f>COUNTIF(' Познавательньное развитие  с.г'!K12:K27,D13)</f>
        <v>0</v>
      </c>
      <c r="F16" s="14">
        <f>G16/$D$3</f>
        <v>0</v>
      </c>
      <c r="G16" s="14">
        <f>COUNTIF(' Познавательньное развитие  с.г'!K12:K27,F13)</f>
        <v>0</v>
      </c>
      <c r="H16" s="14">
        <f t="shared" ref="H16:H20" si="1">I16/$D$3</f>
        <v>0</v>
      </c>
      <c r="I16" s="14">
        <f>COUNTIF(' Познавательньное развитие  с.г'!K12:K27,H13)</f>
        <v>0</v>
      </c>
      <c r="J16" s="14">
        <f t="shared" ref="J16:J20" si="2">K16/$D$3</f>
        <v>0</v>
      </c>
      <c r="K16" s="14">
        <f>COUNTIF(' Познавательньное развитие  с.г'!K12:K27,J13)</f>
        <v>0</v>
      </c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</row>
    <row r="17" spans="1:24" ht="18" x14ac:dyDescent="0.35">
      <c r="A17" s="66" t="s">
        <v>28</v>
      </c>
      <c r="B17" s="14">
        <f t="shared" ref="B17:B20" si="3">$C$15/$D$3</f>
        <v>0</v>
      </c>
      <c r="C17" s="14">
        <f>COUNTIF('Речевое развитие с.г.'!G12:G28,B13)</f>
        <v>0</v>
      </c>
      <c r="D17" s="14">
        <f t="shared" si="0"/>
        <v>0</v>
      </c>
      <c r="E17" s="14">
        <f>COUNTIF('Речевое развитие с.г.'!G12:G28,D13)</f>
        <v>0</v>
      </c>
      <c r="F17" s="14">
        <f t="shared" ref="F17:F20" si="4">G17/$D$3</f>
        <v>0</v>
      </c>
      <c r="G17" s="14">
        <f>COUNTIF('Речевое развитие с.г.'!G12:G28,F13)</f>
        <v>0</v>
      </c>
      <c r="H17" s="14">
        <f t="shared" si="1"/>
        <v>0</v>
      </c>
      <c r="I17" s="14">
        <f>COUNTIF('Речевое развитие с.г.'!G12:G28,H13)</f>
        <v>0</v>
      </c>
      <c r="J17" s="14">
        <f t="shared" si="2"/>
        <v>0</v>
      </c>
      <c r="K17" s="14">
        <f>COUNTIF('Речевое развитие с.г.'!G12:G28,J13)</f>
        <v>0</v>
      </c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</row>
    <row r="18" spans="1:24" ht="18" x14ac:dyDescent="0.35">
      <c r="A18" s="67" t="s">
        <v>29</v>
      </c>
      <c r="B18" s="14">
        <f t="shared" si="3"/>
        <v>0</v>
      </c>
      <c r="C18" s="14">
        <f>COUNTIF('Физическое развитие с.г.'!J12:J28,B13)</f>
        <v>0</v>
      </c>
      <c r="D18" s="14">
        <f t="shared" si="0"/>
        <v>0</v>
      </c>
      <c r="E18" s="14">
        <f>COUNTIF('Физическое развитие с.г.'!J12:J28,D13)</f>
        <v>0</v>
      </c>
      <c r="F18" s="14">
        <f t="shared" si="4"/>
        <v>0</v>
      </c>
      <c r="G18" s="14">
        <f>COUNTIF('Физическое развитие с.г.'!J12:J28,F13)</f>
        <v>0</v>
      </c>
      <c r="H18" s="14">
        <f t="shared" si="1"/>
        <v>0</v>
      </c>
      <c r="I18" s="14">
        <f>COUNTIF('Физическое развитие с.г.'!J12:J28,H13)</f>
        <v>0</v>
      </c>
      <c r="J18" s="14">
        <f t="shared" si="2"/>
        <v>0</v>
      </c>
      <c r="K18" s="14">
        <f>COUNTIF('Физическое развитие с.г.'!J12:J28,J13)</f>
        <v>0</v>
      </c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1:24" ht="52.8" x14ac:dyDescent="0.35">
      <c r="A19" s="66" t="s">
        <v>33</v>
      </c>
      <c r="B19" s="14">
        <f t="shared" si="3"/>
        <v>0</v>
      </c>
      <c r="C19" s="14">
        <f>COUNTIF('Худ.-эст. разв. с.г.'!R12:R27,B13)</f>
        <v>0</v>
      </c>
      <c r="D19" s="14">
        <f t="shared" si="0"/>
        <v>0</v>
      </c>
      <c r="E19" s="14">
        <f>COUNTIF('Худ.-эст. разв. с.г.'!R12:R27,D13)</f>
        <v>0</v>
      </c>
      <c r="F19" s="14">
        <f>G19/$D$3</f>
        <v>0</v>
      </c>
      <c r="G19" s="14">
        <f>COUNTIF('Худ.-эст. разв. с.г.'!R12:R27,F13)</f>
        <v>0</v>
      </c>
      <c r="H19" s="14">
        <f t="shared" si="1"/>
        <v>0</v>
      </c>
      <c r="I19" s="14">
        <f>COUNTIF('Худ.-эст. разв. с.г.'!R12:R27,H13)</f>
        <v>0</v>
      </c>
      <c r="J19" s="14">
        <f t="shared" si="2"/>
        <v>0</v>
      </c>
      <c r="K19" s="14">
        <f>COUNTIF('Худ.-эст. разв. с.г.'!R12:R27,J13)</f>
        <v>0</v>
      </c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</row>
    <row r="20" spans="1:24" ht="17.399999999999999" x14ac:dyDescent="0.3">
      <c r="A20" s="66" t="s">
        <v>23</v>
      </c>
      <c r="B20" s="66">
        <f t="shared" si="3"/>
        <v>0</v>
      </c>
      <c r="C20" s="66">
        <f>AVERAGE(C15:C19)</f>
        <v>0</v>
      </c>
      <c r="D20" s="66">
        <f>E20/$D$3</f>
        <v>0</v>
      </c>
      <c r="E20" s="66">
        <f>AVERAGE(E15:E19)</f>
        <v>0</v>
      </c>
      <c r="F20" s="66">
        <f t="shared" si="4"/>
        <v>0</v>
      </c>
      <c r="G20" s="66">
        <f>AVERAGE(G15:G19)</f>
        <v>0</v>
      </c>
      <c r="H20" s="66">
        <f t="shared" si="1"/>
        <v>0</v>
      </c>
      <c r="I20" s="66">
        <f>AVERAGE(I15:I19)</f>
        <v>0</v>
      </c>
      <c r="J20" s="66">
        <f t="shared" si="2"/>
        <v>0</v>
      </c>
      <c r="K20" s="66">
        <f>AVERAGE(K15:K19)</f>
        <v>0</v>
      </c>
    </row>
    <row r="25" spans="1:24" ht="18" x14ac:dyDescent="0.35">
      <c r="A25" s="86" t="s">
        <v>39</v>
      </c>
      <c r="B25" s="86"/>
      <c r="C25" s="86"/>
      <c r="D25" s="86"/>
      <c r="E25" s="50"/>
      <c r="F25" s="50"/>
      <c r="G25" s="50"/>
      <c r="H25" s="50"/>
      <c r="I25" s="50"/>
    </row>
    <row r="26" spans="1:24" ht="18" x14ac:dyDescent="0.35">
      <c r="A26" s="86"/>
      <c r="B26" s="86"/>
      <c r="C26" s="86"/>
      <c r="D26" s="86"/>
      <c r="E26" s="50"/>
      <c r="F26" s="50"/>
      <c r="G26" s="50"/>
      <c r="H26" s="50"/>
      <c r="I26" s="50"/>
    </row>
    <row r="27" spans="1:24" ht="18" x14ac:dyDescent="0.35">
      <c r="A27" s="86" t="s">
        <v>44</v>
      </c>
      <c r="B27" s="86" t="s">
        <v>50</v>
      </c>
      <c r="C27" s="86"/>
      <c r="D27" s="86"/>
      <c r="E27" s="50"/>
      <c r="F27" s="50"/>
      <c r="G27" s="50"/>
      <c r="H27" s="50"/>
      <c r="I27" s="50"/>
    </row>
    <row r="28" spans="1:24" ht="18" x14ac:dyDescent="0.35">
      <c r="A28" s="86" t="s">
        <v>44</v>
      </c>
      <c r="B28" s="86" t="s">
        <v>51</v>
      </c>
      <c r="C28" s="86"/>
      <c r="D28" s="86"/>
      <c r="E28" s="50"/>
      <c r="F28" s="50"/>
      <c r="G28" s="50"/>
      <c r="H28" s="50"/>
      <c r="I28" s="50"/>
    </row>
    <row r="29" spans="1:24" ht="18" x14ac:dyDescent="0.35">
      <c r="A29" s="86" t="s">
        <v>44</v>
      </c>
      <c r="B29" s="23" t="s">
        <v>52</v>
      </c>
      <c r="C29" s="86"/>
      <c r="D29" s="86"/>
      <c r="E29" s="50"/>
      <c r="F29" s="50"/>
      <c r="G29" s="50"/>
      <c r="H29" s="50"/>
      <c r="I29" s="50"/>
    </row>
    <row r="30" spans="1:24" ht="18" x14ac:dyDescent="0.35">
      <c r="A30" s="86" t="s">
        <v>44</v>
      </c>
      <c r="B30" s="86" t="s">
        <v>53</v>
      </c>
      <c r="C30" s="86"/>
      <c r="D30" s="86"/>
      <c r="E30" s="50"/>
      <c r="F30" s="50"/>
      <c r="G30" s="50"/>
      <c r="H30" s="50"/>
      <c r="I30" s="50"/>
    </row>
    <row r="31" spans="1:24" ht="18" x14ac:dyDescent="0.35">
      <c r="A31" s="86"/>
      <c r="B31" s="86" t="s">
        <v>45</v>
      </c>
      <c r="C31" s="86"/>
      <c r="D31" s="86"/>
    </row>
    <row r="32" spans="1:24" ht="18" x14ac:dyDescent="0.35">
      <c r="A32" s="86" t="s">
        <v>40</v>
      </c>
      <c r="B32" s="86"/>
      <c r="C32" s="86"/>
      <c r="D32" s="86"/>
    </row>
    <row r="33" spans="1:5" ht="18" x14ac:dyDescent="0.35">
      <c r="A33" s="86"/>
      <c r="B33" s="86"/>
      <c r="C33" s="86"/>
      <c r="D33" s="86"/>
    </row>
    <row r="34" spans="1:5" ht="18" x14ac:dyDescent="0.35">
      <c r="A34" s="86"/>
      <c r="B34" s="86"/>
      <c r="C34" s="86"/>
      <c r="D34" s="86"/>
    </row>
    <row r="35" spans="1:5" ht="18" x14ac:dyDescent="0.35">
      <c r="A35" s="86"/>
      <c r="B35" s="86"/>
      <c r="C35" s="86"/>
      <c r="D35" s="86"/>
    </row>
    <row r="36" spans="1:5" ht="18" x14ac:dyDescent="0.35">
      <c r="A36" s="86"/>
      <c r="B36" s="86"/>
      <c r="C36" s="86"/>
      <c r="D36" s="86"/>
      <c r="E36" s="86"/>
    </row>
    <row r="37" spans="1:5" ht="18" x14ac:dyDescent="0.35">
      <c r="A37" s="86" t="s">
        <v>41</v>
      </c>
      <c r="B37" s="86"/>
      <c r="C37" s="86"/>
      <c r="D37" s="86"/>
      <c r="E37" s="86"/>
    </row>
    <row r="38" spans="1:5" ht="18" x14ac:dyDescent="0.35">
      <c r="A38" s="86"/>
      <c r="B38" s="86"/>
      <c r="C38" s="86"/>
      <c r="D38" s="86"/>
      <c r="E38" s="86"/>
    </row>
    <row r="39" spans="1:5" ht="18" x14ac:dyDescent="0.35">
      <c r="A39" s="86"/>
      <c r="B39" s="86"/>
      <c r="C39" s="86"/>
      <c r="D39" s="86"/>
      <c r="E39" s="86"/>
    </row>
    <row r="40" spans="1:5" ht="18" x14ac:dyDescent="0.35">
      <c r="A40" s="86"/>
      <c r="B40" s="86"/>
      <c r="C40" s="86"/>
      <c r="D40" s="86"/>
      <c r="E40" s="22"/>
    </row>
    <row r="41" spans="1:5" ht="18" x14ac:dyDescent="0.35">
      <c r="A41" s="86" t="s">
        <v>42</v>
      </c>
      <c r="B41" s="86"/>
      <c r="C41" s="86"/>
      <c r="D41" s="86"/>
      <c r="E41" s="86"/>
    </row>
    <row r="42" spans="1:5" ht="18" x14ac:dyDescent="0.35">
      <c r="A42" s="86" t="s">
        <v>43</v>
      </c>
      <c r="B42" s="86"/>
      <c r="C42" s="86"/>
      <c r="D42" s="86"/>
      <c r="E42" s="86"/>
    </row>
    <row r="43" spans="1:5" ht="18" x14ac:dyDescent="0.35">
      <c r="A43" s="86"/>
      <c r="B43" s="86"/>
      <c r="C43" s="86"/>
      <c r="D43" s="86"/>
      <c r="E43" s="86"/>
    </row>
    <row r="44" spans="1:5" ht="18" x14ac:dyDescent="0.35">
      <c r="A44" s="86"/>
      <c r="B44" s="86"/>
      <c r="C44" s="86"/>
      <c r="D44" s="86"/>
      <c r="E44" s="86"/>
    </row>
    <row r="45" spans="1:5" ht="18" x14ac:dyDescent="0.35">
      <c r="E45" s="86"/>
    </row>
    <row r="46" spans="1:5" ht="18" x14ac:dyDescent="0.35">
      <c r="E46" s="86"/>
    </row>
    <row r="47" spans="1:5" ht="18" x14ac:dyDescent="0.35">
      <c r="E47" s="86"/>
    </row>
    <row r="48" spans="1:5" ht="18" x14ac:dyDescent="0.35">
      <c r="E48" s="86"/>
    </row>
    <row r="49" spans="1:5" ht="18" x14ac:dyDescent="0.35">
      <c r="E49" s="86"/>
    </row>
    <row r="50" spans="1:5" ht="18" x14ac:dyDescent="0.35">
      <c r="E50" s="86"/>
    </row>
    <row r="51" spans="1:5" ht="18" x14ac:dyDescent="0.35">
      <c r="E51" s="86"/>
    </row>
    <row r="52" spans="1:5" ht="18" x14ac:dyDescent="0.35">
      <c r="E52" s="86"/>
    </row>
    <row r="53" spans="1:5" ht="18" x14ac:dyDescent="0.35">
      <c r="E53" s="86"/>
    </row>
    <row r="54" spans="1:5" ht="18" x14ac:dyDescent="0.35">
      <c r="E54" s="86"/>
    </row>
    <row r="55" spans="1:5" ht="18" x14ac:dyDescent="0.35">
      <c r="E55" s="86"/>
    </row>
    <row r="56" spans="1:5" ht="18" x14ac:dyDescent="0.35">
      <c r="E56" s="86"/>
    </row>
    <row r="57" spans="1:5" ht="18" x14ac:dyDescent="0.35">
      <c r="A57" s="86"/>
      <c r="B57" s="86"/>
      <c r="C57" s="86"/>
      <c r="D57" s="86"/>
      <c r="E57" s="86"/>
    </row>
    <row r="58" spans="1:5" ht="18" x14ac:dyDescent="0.35">
      <c r="A58" s="86"/>
      <c r="B58" s="86"/>
      <c r="C58" s="86"/>
      <c r="D58" s="86"/>
      <c r="E58" s="86"/>
    </row>
  </sheetData>
  <mergeCells count="14">
    <mergeCell ref="A8:C8"/>
    <mergeCell ref="A9:C9"/>
    <mergeCell ref="A12:K12"/>
    <mergeCell ref="B13:C13"/>
    <mergeCell ref="D13:E13"/>
    <mergeCell ref="F13:G13"/>
    <mergeCell ref="H13:I13"/>
    <mergeCell ref="J13:K13"/>
    <mergeCell ref="A7:C7"/>
    <mergeCell ref="A1:F1"/>
    <mergeCell ref="A3:C3"/>
    <mergeCell ref="A4:C4"/>
    <mergeCell ref="A5:C5"/>
    <mergeCell ref="A6:C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X58"/>
  <sheetViews>
    <sheetView tabSelected="1" zoomScale="80" zoomScaleNormal="80" workbookViewId="0">
      <selection activeCell="I7" sqref="I7"/>
    </sheetView>
  </sheetViews>
  <sheetFormatPr defaultRowHeight="14.4" x14ac:dyDescent="0.3"/>
  <cols>
    <col min="1" max="1" width="26.5546875" customWidth="1"/>
    <col min="2" max="2" width="3.6640625" bestFit="1" customWidth="1"/>
    <col min="3" max="3" width="10.5546875" customWidth="1"/>
    <col min="4" max="4" width="7.5546875" customWidth="1"/>
    <col min="5" max="5" width="15.6640625" bestFit="1" customWidth="1"/>
    <col min="6" max="7" width="10.44140625" bestFit="1" customWidth="1"/>
    <col min="8" max="8" width="3.6640625" bestFit="1" customWidth="1"/>
    <col min="9" max="9" width="10.44140625" bestFit="1" customWidth="1"/>
    <col min="10" max="10" width="11" bestFit="1" customWidth="1"/>
    <col min="11" max="11" width="10.44140625" bestFit="1" customWidth="1"/>
    <col min="12" max="12" width="4.6640625" bestFit="1" customWidth="1"/>
    <col min="13" max="13" width="18.6640625" bestFit="1" customWidth="1"/>
  </cols>
  <sheetData>
    <row r="1" spans="1:24" ht="18" x14ac:dyDescent="0.35">
      <c r="A1" s="143" t="s">
        <v>0</v>
      </c>
      <c r="B1" s="143"/>
      <c r="C1" s="143"/>
      <c r="D1" s="143"/>
      <c r="E1" s="143"/>
      <c r="F1" s="14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18" x14ac:dyDescent="0.35">
      <c r="A2" s="85"/>
      <c r="B2" s="85"/>
      <c r="C2" s="85"/>
      <c r="D2" s="85"/>
      <c r="E2" s="85"/>
      <c r="F2" s="85"/>
      <c r="G2" s="83"/>
      <c r="H2" s="83"/>
      <c r="I2" s="83"/>
      <c r="J2" s="83"/>
      <c r="K2" s="83">
        <v>4.7</v>
      </c>
      <c r="L2" s="83">
        <v>5</v>
      </c>
      <c r="M2" s="83" t="s">
        <v>10</v>
      </c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</row>
    <row r="3" spans="1:24" ht="18" customHeight="1" x14ac:dyDescent="0.35">
      <c r="A3" s="143" t="s">
        <v>1</v>
      </c>
      <c r="B3" s="143"/>
      <c r="C3" s="143"/>
      <c r="D3" s="85">
        <f>'Список детей СГ '!C4</f>
        <v>25</v>
      </c>
      <c r="E3" s="85"/>
      <c r="F3" s="85"/>
      <c r="G3" s="83"/>
      <c r="H3" s="83"/>
      <c r="I3" s="83"/>
      <c r="J3" s="83"/>
      <c r="K3" s="83">
        <v>3.7</v>
      </c>
      <c r="L3" s="83">
        <v>4.5999999999999996</v>
      </c>
      <c r="M3" s="83" t="s">
        <v>22</v>
      </c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</row>
    <row r="4" spans="1:24" ht="18" customHeight="1" x14ac:dyDescent="0.35">
      <c r="A4" s="143" t="s">
        <v>2</v>
      </c>
      <c r="B4" s="143"/>
      <c r="C4" s="143"/>
      <c r="D4" s="85" t="str">
        <f>'Список детей СГ '!C5</f>
        <v>ФИО</v>
      </c>
      <c r="E4" s="85"/>
      <c r="F4" s="85"/>
      <c r="G4" s="83"/>
      <c r="H4" s="83"/>
      <c r="I4" s="83"/>
      <c r="J4" s="83"/>
      <c r="K4" s="83">
        <v>2.7</v>
      </c>
      <c r="L4" s="83">
        <v>3.6</v>
      </c>
      <c r="M4" s="83" t="s">
        <v>11</v>
      </c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</row>
    <row r="5" spans="1:24" ht="18" customHeight="1" x14ac:dyDescent="0.35">
      <c r="A5" s="143" t="s">
        <v>3</v>
      </c>
      <c r="B5" s="143"/>
      <c r="C5" s="143"/>
      <c r="D5" s="85" t="str">
        <f>'Список детей СГ '!C6</f>
        <v>ФИО</v>
      </c>
      <c r="E5" s="85"/>
      <c r="F5" s="85"/>
      <c r="G5" s="83"/>
      <c r="H5" s="83"/>
      <c r="I5" s="83"/>
      <c r="J5" s="83"/>
      <c r="K5" s="83">
        <v>1.7</v>
      </c>
      <c r="L5" s="83">
        <v>2.6</v>
      </c>
      <c r="M5" s="83" t="s">
        <v>21</v>
      </c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8" customHeight="1" x14ac:dyDescent="0.35">
      <c r="A6" s="142" t="s">
        <v>4</v>
      </c>
      <c r="B6" s="142"/>
      <c r="C6" s="142"/>
      <c r="D6" s="85" t="str">
        <f>'Список детей СГ '!C7</f>
        <v>ФИО</v>
      </c>
      <c r="E6" s="85"/>
      <c r="F6" s="85"/>
      <c r="G6" s="83"/>
      <c r="H6" s="83"/>
      <c r="I6" s="83"/>
      <c r="J6" s="83"/>
      <c r="K6" s="83"/>
      <c r="L6" s="83">
        <v>1.6</v>
      </c>
      <c r="M6" s="83" t="s">
        <v>12</v>
      </c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</row>
    <row r="7" spans="1:24" ht="33.6" customHeight="1" x14ac:dyDescent="0.35">
      <c r="A7" s="142" t="s">
        <v>5</v>
      </c>
      <c r="B7" s="142"/>
      <c r="C7" s="142"/>
      <c r="D7" s="85" t="str">
        <f>'Список детей СГ '!C8</f>
        <v>ФИО</v>
      </c>
      <c r="E7" s="85"/>
      <c r="F7" s="85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</row>
    <row r="8" spans="1:24" ht="18" x14ac:dyDescent="0.35">
      <c r="A8" s="143" t="s">
        <v>6</v>
      </c>
      <c r="B8" s="143"/>
      <c r="C8" s="143"/>
      <c r="D8" s="85" t="str">
        <f>'Список детей СГ '!C9</f>
        <v>ФИО</v>
      </c>
      <c r="E8" s="85"/>
      <c r="F8" s="85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1:24" ht="18" x14ac:dyDescent="0.35">
      <c r="A9" s="143" t="s">
        <v>7</v>
      </c>
      <c r="B9" s="143"/>
      <c r="C9" s="143"/>
      <c r="D9" s="85" t="str">
        <f>'Список детей СГ '!C10</f>
        <v>ФИО</v>
      </c>
      <c r="E9" s="85"/>
      <c r="F9" s="85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</row>
    <row r="10" spans="1:24" ht="18" x14ac:dyDescent="0.35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1:24" ht="18" x14ac:dyDescent="0.35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</row>
    <row r="12" spans="1:24" ht="18" x14ac:dyDescent="0.35">
      <c r="A12" s="144" t="s">
        <v>35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1:24" ht="18" x14ac:dyDescent="0.35">
      <c r="A13" s="66"/>
      <c r="B13" s="144" t="s">
        <v>10</v>
      </c>
      <c r="C13" s="144"/>
      <c r="D13" s="144" t="s">
        <v>22</v>
      </c>
      <c r="E13" s="144"/>
      <c r="F13" s="144" t="s">
        <v>11</v>
      </c>
      <c r="G13" s="144"/>
      <c r="H13" s="144" t="s">
        <v>34</v>
      </c>
      <c r="I13" s="144"/>
      <c r="J13" s="144" t="s">
        <v>12</v>
      </c>
      <c r="K13" s="144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1:24" ht="18" x14ac:dyDescent="0.35">
      <c r="A14" s="66"/>
      <c r="B14" s="66" t="s">
        <v>36</v>
      </c>
      <c r="C14" s="66" t="s">
        <v>37</v>
      </c>
      <c r="D14" s="66" t="s">
        <v>36</v>
      </c>
      <c r="E14" s="66" t="s">
        <v>37</v>
      </c>
      <c r="F14" s="66" t="s">
        <v>36</v>
      </c>
      <c r="G14" s="66" t="s">
        <v>37</v>
      </c>
      <c r="H14" s="66" t="s">
        <v>36</v>
      </c>
      <c r="I14" s="66" t="s">
        <v>37</v>
      </c>
      <c r="J14" s="66" t="s">
        <v>36</v>
      </c>
      <c r="K14" s="66" t="s">
        <v>37</v>
      </c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</row>
    <row r="15" spans="1:24" ht="52.8" x14ac:dyDescent="0.35">
      <c r="A15" s="66" t="s">
        <v>31</v>
      </c>
      <c r="B15" s="14">
        <f>$C$15/$D$3</f>
        <v>0</v>
      </c>
      <c r="C15" s="14">
        <f>COUNTIF('Социально-ком.разв. к.г.'!L12:L28,B13)</f>
        <v>0</v>
      </c>
      <c r="D15" s="14">
        <f>E15/$D$3</f>
        <v>0</v>
      </c>
      <c r="E15" s="14">
        <f>COUNTIF('Социально-ком.разв. к.г.'!L12:L28,D13)</f>
        <v>0</v>
      </c>
      <c r="F15" s="14">
        <f>G15/$D$3</f>
        <v>0</v>
      </c>
      <c r="G15" s="14">
        <f>COUNTIF('Социально-ком.разв. к.г.'!L12:L28,F13)</f>
        <v>0</v>
      </c>
      <c r="H15" s="14">
        <f>I15/$D$3</f>
        <v>0</v>
      </c>
      <c r="I15" s="14">
        <f>COUNTIF('Социально-ком.разв. к.г.'!L12:L28,H13)</f>
        <v>0</v>
      </c>
      <c r="J15" s="14">
        <f>K15/$D$3</f>
        <v>0</v>
      </c>
      <c r="K15" s="14">
        <f>COUNTIF('Социально-ком.разв. к.г.'!L12:L28,J13)</f>
        <v>0</v>
      </c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</row>
    <row r="16" spans="1:24" ht="35.4" x14ac:dyDescent="0.35">
      <c r="A16" s="66" t="s">
        <v>32</v>
      </c>
      <c r="B16" s="14">
        <f>$C$15/$D$3</f>
        <v>0</v>
      </c>
      <c r="C16" s="14">
        <f>COUNTIF(' Познавательньное развитие  к.г'!K12:K28,B13)</f>
        <v>0</v>
      </c>
      <c r="D16" s="14">
        <f t="shared" ref="D16:D19" si="0">E16/$D$3</f>
        <v>0</v>
      </c>
      <c r="E16" s="14">
        <f>COUNTIF(' Познавательньное развитие  к.г'!K12:K28,D13)</f>
        <v>0</v>
      </c>
      <c r="F16" s="14">
        <f>G16/$D$3</f>
        <v>0</v>
      </c>
      <c r="G16" s="14">
        <f>COUNTIF(' Познавательньное развитие  к.г'!K12:K28,F13)</f>
        <v>0</v>
      </c>
      <c r="H16" s="14">
        <f t="shared" ref="H16:H20" si="1">I16/$D$3</f>
        <v>0</v>
      </c>
      <c r="I16" s="14">
        <f>COUNTIF(' Познавательньное развитие  к.г'!K12:K28,H13)</f>
        <v>0</v>
      </c>
      <c r="J16" s="14">
        <f t="shared" ref="J16:J20" si="2">K16/$D$3</f>
        <v>0</v>
      </c>
      <c r="K16" s="14">
        <f>COUNTIF(' Познавательньное развитие  к.г'!K12:K28,J13)</f>
        <v>0</v>
      </c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</row>
    <row r="17" spans="1:24" ht="18" x14ac:dyDescent="0.35">
      <c r="A17" s="66" t="s">
        <v>28</v>
      </c>
      <c r="B17" s="14">
        <f t="shared" ref="B17:B20" si="3">$C$15/$D$3</f>
        <v>0</v>
      </c>
      <c r="C17" s="14">
        <f>COUNTIF('Речевое развитие к.г.'!G12:G28,B13)</f>
        <v>0</v>
      </c>
      <c r="D17" s="14">
        <f t="shared" si="0"/>
        <v>0</v>
      </c>
      <c r="E17" s="14">
        <f>COUNTIF('Речевое развитие к.г.'!G12:G28,D13)</f>
        <v>0</v>
      </c>
      <c r="F17" s="14">
        <f t="shared" ref="F17:F20" si="4">G17/$D$3</f>
        <v>0</v>
      </c>
      <c r="G17" s="14">
        <f>COUNTIF('Речевое развитие к.г.'!G12:G28,F13)</f>
        <v>0</v>
      </c>
      <c r="H17" s="14">
        <f t="shared" si="1"/>
        <v>0</v>
      </c>
      <c r="I17" s="14">
        <f>COUNTIF('Речевое развитие к.г.'!G12:G28,H13)</f>
        <v>0</v>
      </c>
      <c r="J17" s="14">
        <f t="shared" si="2"/>
        <v>0</v>
      </c>
      <c r="K17" s="14">
        <f>COUNTIF('Речевое развитие к.г.'!G12:G28,J13)</f>
        <v>0</v>
      </c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</row>
    <row r="18" spans="1:24" ht="18" x14ac:dyDescent="0.35">
      <c r="A18" s="67" t="s">
        <v>29</v>
      </c>
      <c r="B18" s="14">
        <f t="shared" si="3"/>
        <v>0</v>
      </c>
      <c r="C18" s="14">
        <f>COUNTIF('Физическое развитие к.г.'!J12:J29,B13)</f>
        <v>0</v>
      </c>
      <c r="D18" s="14">
        <f t="shared" si="0"/>
        <v>0</v>
      </c>
      <c r="E18" s="14">
        <f>COUNTIF('Физическое развитие к.г.'!J12:J29,D13)</f>
        <v>0</v>
      </c>
      <c r="F18" s="14">
        <f t="shared" si="4"/>
        <v>0</v>
      </c>
      <c r="G18" s="14">
        <f>COUNTIF('Физическое развитие к.г.'!J12:J29,F13)</f>
        <v>0</v>
      </c>
      <c r="H18" s="14">
        <f t="shared" si="1"/>
        <v>0</v>
      </c>
      <c r="I18" s="14">
        <f>COUNTIF('Физическое развитие к.г.'!J12:J29,H13)</f>
        <v>0</v>
      </c>
      <c r="J18" s="14">
        <f t="shared" si="2"/>
        <v>0</v>
      </c>
      <c r="K18" s="14">
        <f>COUNTIF('Физическое развитие к.г.'!J12:J29,J13)</f>
        <v>0</v>
      </c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1:24" ht="52.8" x14ac:dyDescent="0.35">
      <c r="A19" s="66" t="s">
        <v>33</v>
      </c>
      <c r="B19" s="14">
        <f t="shared" si="3"/>
        <v>0</v>
      </c>
      <c r="C19" s="14">
        <f>COUNTIF('Худ.-эст. разв. к.г.'!S12:S27,B13)</f>
        <v>0</v>
      </c>
      <c r="D19" s="14">
        <f t="shared" si="0"/>
        <v>0</v>
      </c>
      <c r="E19" s="14">
        <f>COUNTIF('Худ.-эст. разв. к.г.'!S12:S27,D13)</f>
        <v>0</v>
      </c>
      <c r="F19" s="14">
        <f>G19/$D$3</f>
        <v>0</v>
      </c>
      <c r="G19" s="14">
        <f>COUNTIF('Худ.-эст. разв. к.г.'!S12:S27,F13)</f>
        <v>0</v>
      </c>
      <c r="H19" s="14">
        <f t="shared" si="1"/>
        <v>0</v>
      </c>
      <c r="I19" s="14">
        <f>COUNTIF('Худ.-эст. разв. к.г.'!S12:S27,H13)</f>
        <v>0</v>
      </c>
      <c r="J19" s="14">
        <f t="shared" si="2"/>
        <v>0</v>
      </c>
      <c r="K19" s="14">
        <f>COUNTIF('Худ.-эст. разв. к.г.'!S12:S27,J13)</f>
        <v>0</v>
      </c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</row>
    <row r="20" spans="1:24" ht="17.399999999999999" x14ac:dyDescent="0.3">
      <c r="A20" s="66" t="s">
        <v>23</v>
      </c>
      <c r="B20" s="66">
        <f t="shared" si="3"/>
        <v>0</v>
      </c>
      <c r="C20" s="66">
        <f>AVERAGE(C15:C19)</f>
        <v>0</v>
      </c>
      <c r="D20" s="66">
        <f>E20/$D$3</f>
        <v>0</v>
      </c>
      <c r="E20" s="66">
        <f>AVERAGE(E15:E19)</f>
        <v>0</v>
      </c>
      <c r="F20" s="66">
        <f t="shared" si="4"/>
        <v>0</v>
      </c>
      <c r="G20" s="66">
        <f>AVERAGE(G15:G19)</f>
        <v>0</v>
      </c>
      <c r="H20" s="66">
        <f t="shared" si="1"/>
        <v>0</v>
      </c>
      <c r="I20" s="66">
        <f>AVERAGE(I15:I19)</f>
        <v>0</v>
      </c>
      <c r="J20" s="66">
        <f t="shared" si="2"/>
        <v>0</v>
      </c>
      <c r="K20" s="66">
        <f>AVERAGE(K15:K19)</f>
        <v>0</v>
      </c>
    </row>
    <row r="25" spans="1:24" ht="18" x14ac:dyDescent="0.35">
      <c r="A25" s="86" t="s">
        <v>39</v>
      </c>
      <c r="B25" s="86"/>
      <c r="C25" s="86"/>
      <c r="D25" s="86"/>
      <c r="E25" s="50"/>
      <c r="F25" s="50"/>
      <c r="G25" s="50"/>
      <c r="H25" s="50"/>
      <c r="I25" s="50"/>
    </row>
    <row r="26" spans="1:24" ht="18" x14ac:dyDescent="0.35">
      <c r="A26" s="86"/>
      <c r="B26" s="86"/>
      <c r="C26" s="86"/>
      <c r="D26" s="86"/>
      <c r="E26" s="50"/>
      <c r="F26" s="50"/>
      <c r="G26" s="50"/>
      <c r="H26" s="50"/>
      <c r="I26" s="50"/>
    </row>
    <row r="27" spans="1:24" ht="18" x14ac:dyDescent="0.35">
      <c r="A27" s="86" t="s">
        <v>44</v>
      </c>
      <c r="B27" s="86" t="s">
        <v>50</v>
      </c>
      <c r="C27" s="86"/>
      <c r="D27" s="86"/>
      <c r="E27" s="50"/>
      <c r="F27" s="50"/>
      <c r="G27" s="50"/>
      <c r="H27" s="50"/>
      <c r="I27" s="50"/>
    </row>
    <row r="28" spans="1:24" ht="18" x14ac:dyDescent="0.35">
      <c r="A28" s="86" t="s">
        <v>44</v>
      </c>
      <c r="B28" s="86" t="s">
        <v>51</v>
      </c>
      <c r="C28" s="86"/>
      <c r="D28" s="86"/>
      <c r="E28" s="50"/>
      <c r="F28" s="50"/>
      <c r="G28" s="50"/>
      <c r="H28" s="50"/>
      <c r="I28" s="50"/>
    </row>
    <row r="29" spans="1:24" ht="18" x14ac:dyDescent="0.35">
      <c r="A29" s="86" t="s">
        <v>44</v>
      </c>
      <c r="B29" s="23" t="s">
        <v>52</v>
      </c>
      <c r="C29" s="86"/>
      <c r="D29" s="86"/>
      <c r="E29" s="50"/>
      <c r="F29" s="50"/>
      <c r="G29" s="50"/>
      <c r="H29" s="50"/>
      <c r="I29" s="50"/>
    </row>
    <row r="30" spans="1:24" ht="18" x14ac:dyDescent="0.35">
      <c r="A30" s="86" t="s">
        <v>44</v>
      </c>
      <c r="B30" s="86" t="s">
        <v>53</v>
      </c>
      <c r="C30" s="86"/>
      <c r="D30" s="86"/>
      <c r="E30" s="50"/>
      <c r="F30" s="50"/>
      <c r="G30" s="50"/>
      <c r="H30" s="50"/>
      <c r="I30" s="50"/>
    </row>
    <row r="31" spans="1:24" ht="18" x14ac:dyDescent="0.35">
      <c r="A31" s="86"/>
      <c r="B31" s="86" t="s">
        <v>45</v>
      </c>
      <c r="C31" s="86"/>
      <c r="D31" s="86"/>
    </row>
    <row r="32" spans="1:24" ht="18" x14ac:dyDescent="0.35">
      <c r="A32" s="86" t="s">
        <v>40</v>
      </c>
      <c r="B32" s="86"/>
      <c r="C32" s="86"/>
      <c r="D32" s="86"/>
    </row>
    <row r="33" spans="1:5" ht="18" x14ac:dyDescent="0.35">
      <c r="A33" s="86"/>
      <c r="B33" s="86"/>
      <c r="C33" s="86"/>
      <c r="D33" s="86"/>
    </row>
    <row r="34" spans="1:5" ht="18" x14ac:dyDescent="0.35">
      <c r="A34" s="86"/>
      <c r="B34" s="86"/>
      <c r="C34" s="86"/>
      <c r="D34" s="86"/>
    </row>
    <row r="35" spans="1:5" ht="18" x14ac:dyDescent="0.35">
      <c r="A35" s="86"/>
      <c r="B35" s="86"/>
      <c r="C35" s="86"/>
      <c r="D35" s="86"/>
    </row>
    <row r="36" spans="1:5" ht="18" x14ac:dyDescent="0.35">
      <c r="A36" s="86"/>
      <c r="B36" s="86"/>
      <c r="C36" s="86"/>
      <c r="D36" s="86"/>
      <c r="E36" s="86"/>
    </row>
    <row r="37" spans="1:5" ht="18" x14ac:dyDescent="0.35">
      <c r="A37" s="86" t="s">
        <v>41</v>
      </c>
      <c r="B37" s="86"/>
      <c r="C37" s="86"/>
      <c r="D37" s="86"/>
      <c r="E37" s="86"/>
    </row>
    <row r="38" spans="1:5" ht="18" x14ac:dyDescent="0.35">
      <c r="A38" s="86"/>
      <c r="B38" s="86"/>
      <c r="C38" s="86"/>
      <c r="D38" s="86"/>
      <c r="E38" s="86"/>
    </row>
    <row r="39" spans="1:5" ht="18" x14ac:dyDescent="0.35">
      <c r="A39" s="86"/>
      <c r="B39" s="86"/>
      <c r="C39" s="86"/>
      <c r="D39" s="86"/>
      <c r="E39" s="86"/>
    </row>
    <row r="40" spans="1:5" ht="18" x14ac:dyDescent="0.35">
      <c r="A40" s="86"/>
      <c r="B40" s="86"/>
      <c r="C40" s="86"/>
      <c r="D40" s="86"/>
      <c r="E40" s="22"/>
    </row>
    <row r="41" spans="1:5" ht="18" x14ac:dyDescent="0.35">
      <c r="A41" s="86" t="s">
        <v>42</v>
      </c>
      <c r="B41" s="86"/>
      <c r="C41" s="86"/>
      <c r="D41" s="86"/>
      <c r="E41" s="86"/>
    </row>
    <row r="42" spans="1:5" ht="18" x14ac:dyDescent="0.35">
      <c r="A42" s="86" t="s">
        <v>43</v>
      </c>
      <c r="B42" s="86"/>
      <c r="C42" s="86"/>
      <c r="D42" s="86"/>
      <c r="E42" s="86"/>
    </row>
    <row r="43" spans="1:5" ht="18" x14ac:dyDescent="0.35">
      <c r="A43" s="86"/>
      <c r="B43" s="86"/>
      <c r="C43" s="86"/>
      <c r="D43" s="86"/>
      <c r="E43" s="86"/>
    </row>
    <row r="44" spans="1:5" ht="18" x14ac:dyDescent="0.35">
      <c r="A44" s="86"/>
      <c r="B44" s="86"/>
      <c r="C44" s="86"/>
      <c r="D44" s="86"/>
      <c r="E44" s="86"/>
    </row>
    <row r="45" spans="1:5" ht="18" x14ac:dyDescent="0.35">
      <c r="E45" s="86"/>
    </row>
    <row r="46" spans="1:5" ht="18" x14ac:dyDescent="0.35">
      <c r="E46" s="86"/>
    </row>
    <row r="47" spans="1:5" ht="18" x14ac:dyDescent="0.35">
      <c r="E47" s="86"/>
    </row>
    <row r="48" spans="1:5" ht="18" x14ac:dyDescent="0.35">
      <c r="E48" s="86"/>
    </row>
    <row r="49" spans="1:5" ht="18" x14ac:dyDescent="0.35">
      <c r="E49" s="86"/>
    </row>
    <row r="50" spans="1:5" ht="18" x14ac:dyDescent="0.35">
      <c r="E50" s="86"/>
    </row>
    <row r="51" spans="1:5" ht="18" x14ac:dyDescent="0.35">
      <c r="E51" s="86"/>
    </row>
    <row r="52" spans="1:5" ht="18" x14ac:dyDescent="0.35">
      <c r="E52" s="86"/>
    </row>
    <row r="53" spans="1:5" ht="18" x14ac:dyDescent="0.35">
      <c r="E53" s="86"/>
    </row>
    <row r="54" spans="1:5" ht="18" x14ac:dyDescent="0.35">
      <c r="E54" s="86"/>
    </row>
    <row r="55" spans="1:5" ht="18" x14ac:dyDescent="0.35">
      <c r="E55" s="86"/>
    </row>
    <row r="56" spans="1:5" ht="18" x14ac:dyDescent="0.35">
      <c r="E56" s="86"/>
    </row>
    <row r="57" spans="1:5" ht="18" x14ac:dyDescent="0.35">
      <c r="A57" s="86"/>
      <c r="B57" s="86"/>
      <c r="C57" s="86"/>
      <c r="D57" s="86"/>
      <c r="E57" s="86"/>
    </row>
    <row r="58" spans="1:5" ht="18" x14ac:dyDescent="0.35">
      <c r="A58" s="86"/>
      <c r="B58" s="86"/>
      <c r="C58" s="86"/>
      <c r="D58" s="86"/>
      <c r="E58" s="86"/>
    </row>
  </sheetData>
  <mergeCells count="14">
    <mergeCell ref="A8:C8"/>
    <mergeCell ref="A9:C9"/>
    <mergeCell ref="A12:K12"/>
    <mergeCell ref="B13:C13"/>
    <mergeCell ref="D13:E13"/>
    <mergeCell ref="F13:G13"/>
    <mergeCell ref="H13:I13"/>
    <mergeCell ref="J13:K13"/>
    <mergeCell ref="A7:C7"/>
    <mergeCell ref="A1:F1"/>
    <mergeCell ref="A3:C3"/>
    <mergeCell ref="A4:C4"/>
    <mergeCell ref="A5:C5"/>
    <mergeCell ref="A6:C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28"/>
  <sheetViews>
    <sheetView workbookViewId="0">
      <selection activeCell="D7" sqref="D7"/>
    </sheetView>
  </sheetViews>
  <sheetFormatPr defaultRowHeight="14.4" x14ac:dyDescent="0.3"/>
  <cols>
    <col min="1" max="1" width="9" bestFit="1" customWidth="1"/>
    <col min="2" max="2" width="27.5546875" customWidth="1"/>
    <col min="3" max="3" width="23" customWidth="1"/>
    <col min="4" max="4" width="19.88671875" customWidth="1"/>
    <col min="5" max="5" width="32.109375" customWidth="1"/>
  </cols>
  <sheetData>
    <row r="1" spans="1:5" ht="17.399999999999999" x14ac:dyDescent="0.3">
      <c r="A1" s="120" t="s">
        <v>0</v>
      </c>
      <c r="B1" s="120"/>
      <c r="C1" s="120"/>
      <c r="D1" s="120"/>
      <c r="E1" s="120"/>
    </row>
    <row r="2" spans="1:5" ht="15.6" x14ac:dyDescent="0.3">
      <c r="A2" s="29"/>
      <c r="B2" s="29"/>
      <c r="C2" s="29"/>
      <c r="D2" s="29"/>
      <c r="E2" s="29"/>
    </row>
    <row r="3" spans="1:5" ht="15.6" customHeight="1" x14ac:dyDescent="0.3">
      <c r="A3" s="121" t="s">
        <v>55</v>
      </c>
      <c r="B3" s="122"/>
      <c r="C3" s="43" t="s">
        <v>54</v>
      </c>
      <c r="D3" s="44"/>
      <c r="E3" s="70"/>
    </row>
    <row r="4" spans="1:5" ht="15.6" x14ac:dyDescent="0.3">
      <c r="A4" s="121" t="s">
        <v>56</v>
      </c>
      <c r="B4" s="122"/>
      <c r="C4" s="43">
        <v>25</v>
      </c>
      <c r="D4" s="44"/>
      <c r="E4" s="70"/>
    </row>
    <row r="5" spans="1:5" ht="15.6" customHeight="1" x14ac:dyDescent="0.3">
      <c r="A5" s="121" t="s">
        <v>57</v>
      </c>
      <c r="B5" s="123"/>
      <c r="C5" s="68" t="s">
        <v>124</v>
      </c>
      <c r="D5" s="31"/>
      <c r="E5" s="31"/>
    </row>
    <row r="6" spans="1:5" ht="15.6" x14ac:dyDescent="0.3">
      <c r="A6" s="118" t="s">
        <v>58</v>
      </c>
      <c r="B6" s="119"/>
      <c r="C6" s="114" t="s">
        <v>124</v>
      </c>
      <c r="D6" s="31"/>
      <c r="E6" s="31"/>
    </row>
    <row r="7" spans="1:5" ht="15.6" x14ac:dyDescent="0.3">
      <c r="A7" s="118" t="s">
        <v>59</v>
      </c>
      <c r="B7" s="119"/>
      <c r="C7" s="114" t="s">
        <v>124</v>
      </c>
      <c r="D7" s="31"/>
      <c r="E7" s="69"/>
    </row>
    <row r="8" spans="1:5" ht="15.6" x14ac:dyDescent="0.3">
      <c r="A8" s="118" t="s">
        <v>60</v>
      </c>
      <c r="B8" s="119"/>
      <c r="C8" s="114" t="s">
        <v>124</v>
      </c>
      <c r="D8" s="31"/>
      <c r="E8" s="69"/>
    </row>
    <row r="9" spans="1:5" ht="15.6" x14ac:dyDescent="0.3">
      <c r="A9" s="118" t="s">
        <v>61</v>
      </c>
      <c r="B9" s="119"/>
      <c r="C9" s="114" t="s">
        <v>124</v>
      </c>
      <c r="D9" s="31"/>
      <c r="E9" s="69"/>
    </row>
    <row r="10" spans="1:5" ht="15.6" x14ac:dyDescent="0.3">
      <c r="A10" s="33" t="s">
        <v>62</v>
      </c>
      <c r="B10" s="34"/>
      <c r="C10" s="114" t="s">
        <v>124</v>
      </c>
      <c r="D10" s="31"/>
      <c r="E10" s="69"/>
    </row>
    <row r="11" spans="1:5" ht="36" x14ac:dyDescent="0.3">
      <c r="A11" s="35" t="s">
        <v>63</v>
      </c>
      <c r="B11" s="36" t="s">
        <v>64</v>
      </c>
      <c r="C11" s="36" t="s">
        <v>65</v>
      </c>
      <c r="D11" s="36" t="s">
        <v>66</v>
      </c>
      <c r="E11" s="36" t="s">
        <v>67</v>
      </c>
    </row>
    <row r="12" spans="1:5" ht="18" x14ac:dyDescent="0.3">
      <c r="A12" s="35">
        <v>1</v>
      </c>
      <c r="B12" s="37"/>
      <c r="C12" s="38">
        <v>40398</v>
      </c>
      <c r="D12" s="38" t="str">
        <f t="shared" ref="D12:D28" si="0">DATEDIF(C12,E12,"y")&amp;"г."&amp;DATEDIF(C12,E12,"ym")&amp;"м."</f>
        <v>1г.9м.</v>
      </c>
      <c r="E12" s="38">
        <v>41050</v>
      </c>
    </row>
    <row r="13" spans="1:5" ht="18" x14ac:dyDescent="0.3">
      <c r="A13" s="35">
        <v>2</v>
      </c>
      <c r="B13" s="37"/>
      <c r="C13" s="38"/>
      <c r="D13" s="38" t="str">
        <f t="shared" si="0"/>
        <v>0г.0м.</v>
      </c>
      <c r="E13" s="39"/>
    </row>
    <row r="14" spans="1:5" ht="18" x14ac:dyDescent="0.3">
      <c r="A14" s="35">
        <v>3</v>
      </c>
      <c r="B14" s="37"/>
      <c r="C14" s="39"/>
      <c r="D14" s="38" t="str">
        <f t="shared" si="0"/>
        <v>0г.0м.</v>
      </c>
      <c r="E14" s="39"/>
    </row>
    <row r="15" spans="1:5" ht="18" x14ac:dyDescent="0.3">
      <c r="A15" s="35">
        <v>4</v>
      </c>
      <c r="B15" s="37"/>
      <c r="C15" s="39"/>
      <c r="D15" s="38" t="str">
        <f t="shared" si="0"/>
        <v>0г.0м.</v>
      </c>
      <c r="E15" s="39"/>
    </row>
    <row r="16" spans="1:5" ht="18" x14ac:dyDescent="0.3">
      <c r="A16" s="35">
        <v>5</v>
      </c>
      <c r="B16" s="37"/>
      <c r="C16" s="39"/>
      <c r="D16" s="38" t="str">
        <f t="shared" si="0"/>
        <v>0г.0м.</v>
      </c>
      <c r="E16" s="39"/>
    </row>
    <row r="17" spans="1:5" ht="18" x14ac:dyDescent="0.35">
      <c r="A17" s="35">
        <v>6</v>
      </c>
      <c r="B17" s="40"/>
      <c r="C17" s="39"/>
      <c r="D17" s="38" t="str">
        <f t="shared" si="0"/>
        <v>0г.0м.</v>
      </c>
      <c r="E17" s="39"/>
    </row>
    <row r="18" spans="1:5" ht="18" x14ac:dyDescent="0.35">
      <c r="A18" s="35">
        <v>7</v>
      </c>
      <c r="B18" s="40"/>
      <c r="C18" s="39"/>
      <c r="D18" s="38" t="str">
        <f t="shared" si="0"/>
        <v>0г.0м.</v>
      </c>
      <c r="E18" s="39"/>
    </row>
    <row r="19" spans="1:5" ht="18" x14ac:dyDescent="0.35">
      <c r="A19" s="35">
        <v>8</v>
      </c>
      <c r="B19" s="40"/>
      <c r="C19" s="39"/>
      <c r="D19" s="38" t="str">
        <f t="shared" si="0"/>
        <v>0г.0м.</v>
      </c>
      <c r="E19" s="39"/>
    </row>
    <row r="20" spans="1:5" ht="18" x14ac:dyDescent="0.35">
      <c r="A20" s="35">
        <v>9</v>
      </c>
      <c r="B20" s="40"/>
      <c r="C20" s="39"/>
      <c r="D20" s="38" t="str">
        <f t="shared" si="0"/>
        <v>0г.0м.</v>
      </c>
      <c r="E20" s="39"/>
    </row>
    <row r="21" spans="1:5" ht="18" x14ac:dyDescent="0.35">
      <c r="A21" s="35">
        <v>10</v>
      </c>
      <c r="B21" s="40"/>
      <c r="C21" s="39"/>
      <c r="D21" s="38" t="str">
        <f t="shared" si="0"/>
        <v>0г.0м.</v>
      </c>
      <c r="E21" s="39"/>
    </row>
    <row r="22" spans="1:5" ht="18" x14ac:dyDescent="0.35">
      <c r="A22" s="35">
        <v>11</v>
      </c>
      <c r="B22" s="40"/>
      <c r="C22" s="39"/>
      <c r="D22" s="38" t="str">
        <f t="shared" si="0"/>
        <v>0г.0м.</v>
      </c>
      <c r="E22" s="41"/>
    </row>
    <row r="23" spans="1:5" ht="18" x14ac:dyDescent="0.35">
      <c r="A23" s="35">
        <v>12</v>
      </c>
      <c r="B23" s="40"/>
      <c r="C23" s="41"/>
      <c r="D23" s="38" t="str">
        <f t="shared" si="0"/>
        <v>0г.0м.</v>
      </c>
      <c r="E23" s="41"/>
    </row>
    <row r="24" spans="1:5" ht="18" x14ac:dyDescent="0.35">
      <c r="A24" s="35">
        <v>13</v>
      </c>
      <c r="B24" s="40"/>
      <c r="C24" s="41"/>
      <c r="D24" s="38" t="str">
        <f t="shared" si="0"/>
        <v>0г.0м.</v>
      </c>
      <c r="E24" s="41"/>
    </row>
    <row r="25" spans="1:5" ht="18" x14ac:dyDescent="0.35">
      <c r="A25" s="35">
        <v>14</v>
      </c>
      <c r="B25" s="40"/>
      <c r="C25" s="41"/>
      <c r="D25" s="38" t="str">
        <f t="shared" si="0"/>
        <v>0г.0м.</v>
      </c>
      <c r="E25" s="41"/>
    </row>
    <row r="26" spans="1:5" ht="18" x14ac:dyDescent="0.35">
      <c r="A26" s="35">
        <v>15</v>
      </c>
      <c r="B26" s="40"/>
      <c r="C26" s="41"/>
      <c r="D26" s="38" t="str">
        <f t="shared" si="0"/>
        <v>0г.0м.</v>
      </c>
      <c r="E26" s="41"/>
    </row>
    <row r="27" spans="1:5" ht="18" x14ac:dyDescent="0.3">
      <c r="A27" s="35">
        <v>16</v>
      </c>
      <c r="B27" s="42"/>
      <c r="C27" s="41"/>
      <c r="D27" s="38" t="str">
        <f t="shared" si="0"/>
        <v>0г.0м.</v>
      </c>
      <c r="E27" s="41"/>
    </row>
    <row r="28" spans="1:5" ht="18" x14ac:dyDescent="0.3">
      <c r="A28" s="35">
        <v>25</v>
      </c>
      <c r="B28" s="42"/>
      <c r="C28" s="41"/>
      <c r="D28" s="38" t="str">
        <f t="shared" si="0"/>
        <v>0г.0м.</v>
      </c>
      <c r="E28" s="41"/>
    </row>
  </sheetData>
  <mergeCells count="8">
    <mergeCell ref="A8:B8"/>
    <mergeCell ref="A9:B9"/>
    <mergeCell ref="A1:E1"/>
    <mergeCell ref="A3:B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27"/>
  <sheetViews>
    <sheetView topLeftCell="A5" workbookViewId="0">
      <selection activeCell="B12" sqref="B12:B26"/>
    </sheetView>
  </sheetViews>
  <sheetFormatPr defaultRowHeight="14.4" x14ac:dyDescent="0.3"/>
  <cols>
    <col min="1" max="1" width="9" bestFit="1" customWidth="1"/>
    <col min="2" max="2" width="27.5546875" customWidth="1"/>
    <col min="3" max="3" width="23" customWidth="1"/>
    <col min="4" max="4" width="19.88671875" customWidth="1"/>
    <col min="5" max="5" width="32.109375" customWidth="1"/>
  </cols>
  <sheetData>
    <row r="1" spans="1:5" ht="17.399999999999999" x14ac:dyDescent="0.3">
      <c r="A1" s="120" t="s">
        <v>0</v>
      </c>
      <c r="B1" s="120"/>
      <c r="C1" s="120"/>
      <c r="D1" s="120"/>
      <c r="E1" s="120"/>
    </row>
    <row r="2" spans="1:5" ht="15.6" x14ac:dyDescent="0.3">
      <c r="A2" s="29"/>
      <c r="B2" s="29"/>
      <c r="C2" s="29"/>
      <c r="D2" s="29"/>
      <c r="E2" s="29"/>
    </row>
    <row r="3" spans="1:5" ht="15.6" customHeight="1" x14ac:dyDescent="0.3">
      <c r="A3" s="121" t="s">
        <v>55</v>
      </c>
      <c r="B3" s="122"/>
      <c r="C3" s="43" t="s">
        <v>54</v>
      </c>
      <c r="D3" s="44"/>
      <c r="E3" s="45"/>
    </row>
    <row r="4" spans="1:5" ht="15.6" x14ac:dyDescent="0.3">
      <c r="A4" s="121" t="s">
        <v>56</v>
      </c>
      <c r="B4" s="122"/>
      <c r="C4" s="43">
        <v>25</v>
      </c>
      <c r="D4" s="44"/>
      <c r="E4" s="45"/>
    </row>
    <row r="5" spans="1:5" ht="15.6" customHeight="1" x14ac:dyDescent="0.3">
      <c r="A5" s="121" t="s">
        <v>57</v>
      </c>
      <c r="B5" s="123"/>
      <c r="C5" s="30" t="s">
        <v>124</v>
      </c>
      <c r="D5" s="31"/>
      <c r="E5" s="31"/>
    </row>
    <row r="6" spans="1:5" ht="15.6" x14ac:dyDescent="0.3">
      <c r="A6" s="118" t="s">
        <v>58</v>
      </c>
      <c r="B6" s="119"/>
      <c r="C6" s="114" t="s">
        <v>124</v>
      </c>
      <c r="D6" s="31"/>
      <c r="E6" s="31"/>
    </row>
    <row r="7" spans="1:5" ht="15.6" x14ac:dyDescent="0.3">
      <c r="A7" s="118" t="s">
        <v>59</v>
      </c>
      <c r="B7" s="119"/>
      <c r="C7" s="114" t="s">
        <v>124</v>
      </c>
      <c r="D7" s="31"/>
      <c r="E7" s="32"/>
    </row>
    <row r="8" spans="1:5" ht="15.6" x14ac:dyDescent="0.3">
      <c r="A8" s="118" t="s">
        <v>60</v>
      </c>
      <c r="B8" s="119"/>
      <c r="C8" s="114" t="s">
        <v>124</v>
      </c>
      <c r="D8" s="31"/>
      <c r="E8" s="32"/>
    </row>
    <row r="9" spans="1:5" ht="15.6" x14ac:dyDescent="0.3">
      <c r="A9" s="118" t="s">
        <v>61</v>
      </c>
      <c r="B9" s="119"/>
      <c r="C9" s="114" t="s">
        <v>124</v>
      </c>
      <c r="D9" s="31"/>
      <c r="E9" s="32"/>
    </row>
    <row r="10" spans="1:5" ht="15.6" x14ac:dyDescent="0.3">
      <c r="A10" s="33" t="s">
        <v>62</v>
      </c>
      <c r="B10" s="34"/>
      <c r="C10" s="114" t="s">
        <v>124</v>
      </c>
      <c r="D10" s="31"/>
      <c r="E10" s="32"/>
    </row>
    <row r="11" spans="1:5" ht="36" x14ac:dyDescent="0.3">
      <c r="A11" s="35" t="s">
        <v>63</v>
      </c>
      <c r="B11" s="36" t="s">
        <v>64</v>
      </c>
      <c r="C11" s="36" t="s">
        <v>65</v>
      </c>
      <c r="D11" s="36" t="s">
        <v>66</v>
      </c>
      <c r="E11" s="36" t="s">
        <v>67</v>
      </c>
    </row>
    <row r="12" spans="1:5" ht="18" x14ac:dyDescent="0.3">
      <c r="A12" s="35">
        <v>1</v>
      </c>
      <c r="B12" s="37"/>
      <c r="C12" s="38">
        <v>40398</v>
      </c>
      <c r="D12" s="38" t="str">
        <f t="shared" ref="D12:D27" si="0">DATEDIF(C12,E12,"y")&amp;"г."&amp;DATEDIF(C12,E12,"ym")&amp;"м."</f>
        <v>1г.9м.</v>
      </c>
      <c r="E12" s="38">
        <v>41050</v>
      </c>
    </row>
    <row r="13" spans="1:5" ht="18" x14ac:dyDescent="0.3">
      <c r="A13" s="35">
        <v>2</v>
      </c>
      <c r="B13" s="37"/>
      <c r="C13" s="38"/>
      <c r="D13" s="38" t="str">
        <f t="shared" si="0"/>
        <v>0г.0м.</v>
      </c>
      <c r="E13" s="39"/>
    </row>
    <row r="14" spans="1:5" ht="18" x14ac:dyDescent="0.3">
      <c r="A14" s="35">
        <v>3</v>
      </c>
      <c r="B14" s="37"/>
      <c r="C14" s="39"/>
      <c r="D14" s="38" t="str">
        <f t="shared" si="0"/>
        <v>0г.0м.</v>
      </c>
      <c r="E14" s="39"/>
    </row>
    <row r="15" spans="1:5" ht="18" x14ac:dyDescent="0.3">
      <c r="A15" s="35">
        <v>4</v>
      </c>
      <c r="B15" s="37"/>
      <c r="C15" s="39"/>
      <c r="D15" s="38" t="str">
        <f t="shared" si="0"/>
        <v>0г.0м.</v>
      </c>
      <c r="E15" s="39"/>
    </row>
    <row r="16" spans="1:5" ht="18" x14ac:dyDescent="0.3">
      <c r="A16" s="35">
        <v>5</v>
      </c>
      <c r="B16" s="37"/>
      <c r="C16" s="39"/>
      <c r="D16" s="38" t="str">
        <f t="shared" si="0"/>
        <v>0г.0м.</v>
      </c>
      <c r="E16" s="39"/>
    </row>
    <row r="17" spans="1:5" ht="18" x14ac:dyDescent="0.35">
      <c r="A17" s="35">
        <v>6</v>
      </c>
      <c r="B17" s="40"/>
      <c r="C17" s="39"/>
      <c r="D17" s="38" t="str">
        <f t="shared" si="0"/>
        <v>0г.0м.</v>
      </c>
      <c r="E17" s="39"/>
    </row>
    <row r="18" spans="1:5" ht="18" x14ac:dyDescent="0.35">
      <c r="A18" s="35">
        <v>7</v>
      </c>
      <c r="B18" s="40"/>
      <c r="C18" s="39"/>
      <c r="D18" s="38" t="str">
        <f t="shared" si="0"/>
        <v>0г.0м.</v>
      </c>
      <c r="E18" s="39"/>
    </row>
    <row r="19" spans="1:5" ht="18" x14ac:dyDescent="0.35">
      <c r="A19" s="35">
        <v>8</v>
      </c>
      <c r="B19" s="40"/>
      <c r="C19" s="39"/>
      <c r="D19" s="38" t="str">
        <f t="shared" si="0"/>
        <v>0г.0м.</v>
      </c>
      <c r="E19" s="39"/>
    </row>
    <row r="20" spans="1:5" ht="18" x14ac:dyDescent="0.35">
      <c r="A20" s="35">
        <v>9</v>
      </c>
      <c r="B20" s="40"/>
      <c r="C20" s="39"/>
      <c r="D20" s="38" t="str">
        <f t="shared" si="0"/>
        <v>0г.0м.</v>
      </c>
      <c r="E20" s="39"/>
    </row>
    <row r="21" spans="1:5" ht="18" x14ac:dyDescent="0.35">
      <c r="A21" s="35">
        <v>10</v>
      </c>
      <c r="B21" s="40"/>
      <c r="C21" s="39"/>
      <c r="D21" s="38" t="str">
        <f t="shared" si="0"/>
        <v>0г.0м.</v>
      </c>
      <c r="E21" s="39"/>
    </row>
    <row r="22" spans="1:5" ht="18" x14ac:dyDescent="0.35">
      <c r="A22" s="35">
        <v>11</v>
      </c>
      <c r="B22" s="40"/>
      <c r="C22" s="39"/>
      <c r="D22" s="38" t="str">
        <f t="shared" si="0"/>
        <v>0г.0м.</v>
      </c>
      <c r="E22" s="41"/>
    </row>
    <row r="23" spans="1:5" ht="18" x14ac:dyDescent="0.35">
      <c r="A23" s="35">
        <v>12</v>
      </c>
      <c r="B23" s="40"/>
      <c r="C23" s="41"/>
      <c r="D23" s="38" t="str">
        <f t="shared" si="0"/>
        <v>0г.0м.</v>
      </c>
      <c r="E23" s="41"/>
    </row>
    <row r="24" spans="1:5" ht="18" x14ac:dyDescent="0.35">
      <c r="A24" s="35">
        <v>13</v>
      </c>
      <c r="B24" s="40"/>
      <c r="C24" s="41"/>
      <c r="D24" s="38" t="str">
        <f t="shared" si="0"/>
        <v>0г.0м.</v>
      </c>
      <c r="E24" s="41"/>
    </row>
    <row r="25" spans="1:5" ht="18" x14ac:dyDescent="0.35">
      <c r="A25" s="35">
        <v>14</v>
      </c>
      <c r="B25" s="40"/>
      <c r="C25" s="41"/>
      <c r="D25" s="38" t="str">
        <f t="shared" si="0"/>
        <v>0г.0м.</v>
      </c>
      <c r="E25" s="41"/>
    </row>
    <row r="26" spans="1:5" ht="18" x14ac:dyDescent="0.35">
      <c r="A26" s="35">
        <v>15</v>
      </c>
      <c r="B26" s="40"/>
      <c r="C26" s="41"/>
      <c r="D26" s="38" t="str">
        <f t="shared" si="0"/>
        <v>0г.0м.</v>
      </c>
      <c r="E26" s="41"/>
    </row>
    <row r="27" spans="1:5" ht="18" x14ac:dyDescent="0.3">
      <c r="A27" s="35">
        <v>25</v>
      </c>
      <c r="B27" s="42"/>
      <c r="C27" s="41"/>
      <c r="D27" s="38" t="str">
        <f t="shared" si="0"/>
        <v>0г.0м.</v>
      </c>
      <c r="E27" s="41"/>
    </row>
  </sheetData>
  <mergeCells count="8">
    <mergeCell ref="A8:B8"/>
    <mergeCell ref="A9:B9"/>
    <mergeCell ref="A1:E1"/>
    <mergeCell ref="A3:B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28"/>
  <sheetViews>
    <sheetView workbookViewId="0">
      <selection activeCell="C5" sqref="C5:C10"/>
    </sheetView>
  </sheetViews>
  <sheetFormatPr defaultRowHeight="14.4" x14ac:dyDescent="0.3"/>
  <cols>
    <col min="1" max="1" width="9" bestFit="1" customWidth="1"/>
    <col min="2" max="2" width="27.5546875" customWidth="1"/>
    <col min="3" max="3" width="23" customWidth="1"/>
    <col min="4" max="4" width="19.88671875" customWidth="1"/>
    <col min="5" max="5" width="32.109375" customWidth="1"/>
  </cols>
  <sheetData>
    <row r="1" spans="1:5" ht="17.399999999999999" x14ac:dyDescent="0.3">
      <c r="A1" s="120" t="s">
        <v>0</v>
      </c>
      <c r="B1" s="120"/>
      <c r="C1" s="120"/>
      <c r="D1" s="120"/>
      <c r="E1" s="120"/>
    </row>
    <row r="2" spans="1:5" ht="15.6" x14ac:dyDescent="0.3">
      <c r="A2" s="29"/>
      <c r="B2" s="29"/>
      <c r="C2" s="29"/>
      <c r="D2" s="29"/>
      <c r="E2" s="29"/>
    </row>
    <row r="3" spans="1:5" ht="15.6" customHeight="1" x14ac:dyDescent="0.3">
      <c r="A3" s="121" t="s">
        <v>55</v>
      </c>
      <c r="B3" s="122"/>
      <c r="C3" s="43" t="s">
        <v>54</v>
      </c>
      <c r="D3" s="44"/>
      <c r="E3" s="45"/>
    </row>
    <row r="4" spans="1:5" ht="15.6" x14ac:dyDescent="0.3">
      <c r="A4" s="121" t="s">
        <v>56</v>
      </c>
      <c r="B4" s="122"/>
      <c r="C4" s="43">
        <v>25</v>
      </c>
      <c r="D4" s="44"/>
      <c r="E4" s="45"/>
    </row>
    <row r="5" spans="1:5" ht="15.6" customHeight="1" x14ac:dyDescent="0.3">
      <c r="A5" s="121" t="s">
        <v>57</v>
      </c>
      <c r="B5" s="123"/>
      <c r="C5" s="30" t="s">
        <v>124</v>
      </c>
      <c r="D5" s="31"/>
      <c r="E5" s="31"/>
    </row>
    <row r="6" spans="1:5" ht="15.6" x14ac:dyDescent="0.3">
      <c r="A6" s="118" t="s">
        <v>58</v>
      </c>
      <c r="B6" s="119"/>
      <c r="C6" s="114" t="s">
        <v>124</v>
      </c>
      <c r="D6" s="31"/>
      <c r="E6" s="31"/>
    </row>
    <row r="7" spans="1:5" ht="15.6" x14ac:dyDescent="0.3">
      <c r="A7" s="118" t="s">
        <v>59</v>
      </c>
      <c r="B7" s="119"/>
      <c r="C7" s="114" t="s">
        <v>124</v>
      </c>
      <c r="D7" s="31"/>
      <c r="E7" s="32"/>
    </row>
    <row r="8" spans="1:5" ht="15.6" x14ac:dyDescent="0.3">
      <c r="A8" s="118" t="s">
        <v>60</v>
      </c>
      <c r="B8" s="119"/>
      <c r="C8" s="114" t="s">
        <v>124</v>
      </c>
      <c r="D8" s="31"/>
      <c r="E8" s="32"/>
    </row>
    <row r="9" spans="1:5" ht="15.6" x14ac:dyDescent="0.3">
      <c r="A9" s="118" t="s">
        <v>61</v>
      </c>
      <c r="B9" s="119"/>
      <c r="C9" s="114" t="s">
        <v>124</v>
      </c>
      <c r="D9" s="31"/>
      <c r="E9" s="32"/>
    </row>
    <row r="10" spans="1:5" ht="15.6" x14ac:dyDescent="0.3">
      <c r="A10" s="33" t="s">
        <v>62</v>
      </c>
      <c r="B10" s="34"/>
      <c r="C10" s="114" t="s">
        <v>124</v>
      </c>
      <c r="D10" s="31"/>
      <c r="E10" s="32"/>
    </row>
    <row r="11" spans="1:5" ht="36" x14ac:dyDescent="0.3">
      <c r="A11" s="35" t="s">
        <v>63</v>
      </c>
      <c r="B11" s="36" t="s">
        <v>64</v>
      </c>
      <c r="C11" s="36" t="s">
        <v>65</v>
      </c>
      <c r="D11" s="36" t="s">
        <v>66</v>
      </c>
      <c r="E11" s="36" t="s">
        <v>67</v>
      </c>
    </row>
    <row r="12" spans="1:5" ht="18" x14ac:dyDescent="0.3">
      <c r="A12" s="35">
        <v>1</v>
      </c>
      <c r="B12" s="37"/>
      <c r="C12" s="38">
        <v>40398</v>
      </c>
      <c r="D12" s="38" t="str">
        <f t="shared" ref="D12:D28" si="0">DATEDIF(C12,E12,"y")&amp;"г."&amp;DATEDIF(C12,E12,"ym")&amp;"м."</f>
        <v>1г.9м.</v>
      </c>
      <c r="E12" s="38">
        <v>41050</v>
      </c>
    </row>
    <row r="13" spans="1:5" ht="18" x14ac:dyDescent="0.3">
      <c r="A13" s="35">
        <v>2</v>
      </c>
      <c r="B13" s="37"/>
      <c r="C13" s="38"/>
      <c r="D13" s="38" t="str">
        <f t="shared" si="0"/>
        <v>0г.0м.</v>
      </c>
      <c r="E13" s="39"/>
    </row>
    <row r="14" spans="1:5" ht="18" x14ac:dyDescent="0.3">
      <c r="A14" s="35">
        <v>3</v>
      </c>
      <c r="B14" s="37"/>
      <c r="C14" s="39"/>
      <c r="D14" s="38" t="str">
        <f t="shared" si="0"/>
        <v>0г.0м.</v>
      </c>
      <c r="E14" s="39"/>
    </row>
    <row r="15" spans="1:5" ht="18" x14ac:dyDescent="0.3">
      <c r="A15" s="35">
        <v>4</v>
      </c>
      <c r="B15" s="37"/>
      <c r="C15" s="39"/>
      <c r="D15" s="38" t="str">
        <f t="shared" si="0"/>
        <v>0г.0м.</v>
      </c>
      <c r="E15" s="39"/>
    </row>
    <row r="16" spans="1:5" ht="18" x14ac:dyDescent="0.3">
      <c r="A16" s="35">
        <v>5</v>
      </c>
      <c r="B16" s="37"/>
      <c r="C16" s="39"/>
      <c r="D16" s="38" t="str">
        <f t="shared" si="0"/>
        <v>0г.0м.</v>
      </c>
      <c r="E16" s="39"/>
    </row>
    <row r="17" spans="1:5" ht="18" x14ac:dyDescent="0.35">
      <c r="A17" s="35">
        <v>6</v>
      </c>
      <c r="B17" s="40"/>
      <c r="C17" s="39"/>
      <c r="D17" s="38" t="str">
        <f t="shared" si="0"/>
        <v>0г.0м.</v>
      </c>
      <c r="E17" s="39"/>
    </row>
    <row r="18" spans="1:5" ht="18" x14ac:dyDescent="0.35">
      <c r="A18" s="35">
        <v>7</v>
      </c>
      <c r="B18" s="40"/>
      <c r="C18" s="39"/>
      <c r="D18" s="38" t="str">
        <f t="shared" si="0"/>
        <v>0г.0м.</v>
      </c>
      <c r="E18" s="39"/>
    </row>
    <row r="19" spans="1:5" ht="18" x14ac:dyDescent="0.35">
      <c r="A19" s="35">
        <v>8</v>
      </c>
      <c r="B19" s="40"/>
      <c r="C19" s="39"/>
      <c r="D19" s="38" t="str">
        <f t="shared" si="0"/>
        <v>0г.0м.</v>
      </c>
      <c r="E19" s="39"/>
    </row>
    <row r="20" spans="1:5" ht="18" x14ac:dyDescent="0.35">
      <c r="A20" s="35">
        <v>9</v>
      </c>
      <c r="B20" s="40"/>
      <c r="C20" s="39"/>
      <c r="D20" s="38" t="str">
        <f t="shared" si="0"/>
        <v>0г.0м.</v>
      </c>
      <c r="E20" s="39"/>
    </row>
    <row r="21" spans="1:5" ht="18" x14ac:dyDescent="0.35">
      <c r="A21" s="35">
        <v>10</v>
      </c>
      <c r="B21" s="40"/>
      <c r="C21" s="39"/>
      <c r="D21" s="38" t="str">
        <f t="shared" si="0"/>
        <v>0г.0м.</v>
      </c>
      <c r="E21" s="39"/>
    </row>
    <row r="22" spans="1:5" ht="18" x14ac:dyDescent="0.35">
      <c r="A22" s="35">
        <v>11</v>
      </c>
      <c r="B22" s="40"/>
      <c r="C22" s="39"/>
      <c r="D22" s="38" t="str">
        <f t="shared" si="0"/>
        <v>0г.0м.</v>
      </c>
      <c r="E22" s="41"/>
    </row>
    <row r="23" spans="1:5" ht="18" x14ac:dyDescent="0.35">
      <c r="A23" s="35">
        <v>12</v>
      </c>
      <c r="B23" s="40"/>
      <c r="C23" s="41"/>
      <c r="D23" s="38" t="str">
        <f t="shared" si="0"/>
        <v>0г.0м.</v>
      </c>
      <c r="E23" s="41"/>
    </row>
    <row r="24" spans="1:5" ht="18" x14ac:dyDescent="0.35">
      <c r="A24" s="35">
        <v>13</v>
      </c>
      <c r="B24" s="40"/>
      <c r="C24" s="41"/>
      <c r="D24" s="38" t="str">
        <f t="shared" si="0"/>
        <v>0г.0м.</v>
      </c>
      <c r="E24" s="41"/>
    </row>
    <row r="25" spans="1:5" ht="18" x14ac:dyDescent="0.35">
      <c r="A25" s="35">
        <v>14</v>
      </c>
      <c r="B25" s="40"/>
      <c r="C25" s="41"/>
      <c r="D25" s="38" t="str">
        <f t="shared" si="0"/>
        <v>0г.0м.</v>
      </c>
      <c r="E25" s="41"/>
    </row>
    <row r="26" spans="1:5" ht="18" x14ac:dyDescent="0.35">
      <c r="A26" s="35">
        <v>15</v>
      </c>
      <c r="B26" s="40"/>
      <c r="C26" s="41"/>
      <c r="D26" s="38" t="str">
        <f t="shared" si="0"/>
        <v>0г.0м.</v>
      </c>
      <c r="E26" s="41"/>
    </row>
    <row r="27" spans="1:5" ht="18" x14ac:dyDescent="0.3">
      <c r="A27" s="35">
        <v>16</v>
      </c>
      <c r="B27" s="42"/>
      <c r="C27" s="41"/>
      <c r="D27" s="38" t="str">
        <f t="shared" si="0"/>
        <v>0г.0м.</v>
      </c>
      <c r="E27" s="41"/>
    </row>
    <row r="28" spans="1:5" ht="18" x14ac:dyDescent="0.3">
      <c r="A28" s="35">
        <v>25</v>
      </c>
      <c r="B28" s="42"/>
      <c r="C28" s="41"/>
      <c r="D28" s="38" t="str">
        <f t="shared" si="0"/>
        <v>0г.0м.</v>
      </c>
      <c r="E28" s="41"/>
    </row>
  </sheetData>
  <mergeCells count="8">
    <mergeCell ref="A8:B8"/>
    <mergeCell ref="A9:B9"/>
    <mergeCell ref="A1:E1"/>
    <mergeCell ref="A3:B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T85"/>
  <sheetViews>
    <sheetView zoomScale="50" zoomScaleNormal="50" workbookViewId="0">
      <selection activeCell="B29" sqref="B29:J29"/>
    </sheetView>
  </sheetViews>
  <sheetFormatPr defaultRowHeight="14.4" x14ac:dyDescent="0.3"/>
  <cols>
    <col min="1" max="1" width="24.6640625" customWidth="1"/>
    <col min="2" max="2" width="24.88671875" customWidth="1"/>
    <col min="3" max="3" width="28.88671875" customWidth="1"/>
    <col min="4" max="4" width="32.33203125" customWidth="1"/>
    <col min="5" max="5" width="33.5546875" customWidth="1"/>
    <col min="6" max="6" width="31.44140625" customWidth="1"/>
    <col min="7" max="7" width="27.5546875" customWidth="1"/>
    <col min="8" max="8" width="34.88671875" customWidth="1"/>
    <col min="9" max="9" width="25.109375" customWidth="1"/>
    <col min="10" max="10" width="17.88671875" bestFit="1" customWidth="1"/>
    <col min="11" max="11" width="29.5546875" customWidth="1"/>
    <col min="12" max="12" width="17.88671875" bestFit="1" customWidth="1"/>
    <col min="13" max="13" width="17.5546875" bestFit="1" customWidth="1"/>
    <col min="14" max="14" width="18" bestFit="1" customWidth="1"/>
    <col min="15" max="15" width="15.21875" bestFit="1" customWidth="1"/>
    <col min="16" max="16" width="18.88671875" bestFit="1" customWidth="1"/>
  </cols>
  <sheetData>
    <row r="1" spans="1:20" ht="18" x14ac:dyDescent="0.3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18" x14ac:dyDescent="0.35">
      <c r="A2" s="25"/>
      <c r="B2" s="25"/>
      <c r="C2" s="25"/>
      <c r="D2" s="25"/>
      <c r="E2" s="25"/>
      <c r="F2" s="25"/>
      <c r="G2" s="25"/>
      <c r="H2" s="25"/>
      <c r="I2" s="25"/>
      <c r="J2" s="25">
        <v>4.5999999999999996</v>
      </c>
      <c r="K2" s="25">
        <v>5</v>
      </c>
      <c r="L2" s="25" t="s">
        <v>10</v>
      </c>
      <c r="M2" s="25"/>
      <c r="N2" s="25"/>
      <c r="O2" s="25"/>
      <c r="P2" s="25"/>
      <c r="Q2" s="25"/>
      <c r="R2" s="25"/>
      <c r="S2" s="25"/>
      <c r="T2" s="25"/>
    </row>
    <row r="3" spans="1:20" ht="18" customHeight="1" x14ac:dyDescent="0.35">
      <c r="A3" s="71" t="str">
        <f>'Список детей НГ'!A3:B3</f>
        <v>Наименование группы:</v>
      </c>
      <c r="B3" s="71" t="str">
        <f>'Список детей НГ'!C3</f>
        <v>Группа раннего возраста</v>
      </c>
      <c r="D3" s="25"/>
      <c r="E3" s="25"/>
      <c r="F3" s="25"/>
      <c r="G3" s="25"/>
      <c r="H3" s="25"/>
      <c r="I3" s="25"/>
      <c r="J3" s="25">
        <v>3.6</v>
      </c>
      <c r="K3" s="25">
        <v>4.5</v>
      </c>
      <c r="L3" s="25" t="s">
        <v>22</v>
      </c>
      <c r="M3" s="25"/>
      <c r="N3" s="25"/>
      <c r="O3" s="25"/>
      <c r="P3" s="25"/>
      <c r="Q3" s="25"/>
      <c r="R3" s="25"/>
      <c r="S3" s="25"/>
      <c r="T3" s="25"/>
    </row>
    <row r="4" spans="1:20" ht="18" customHeight="1" x14ac:dyDescent="0.35">
      <c r="A4" s="71" t="str">
        <f>'Список детей НГ'!A4:B4</f>
        <v>Кол-во детей в группе:</v>
      </c>
      <c r="B4" s="71">
        <f>'Список детей НГ'!C4</f>
        <v>25</v>
      </c>
      <c r="D4" s="25"/>
      <c r="E4" s="25"/>
      <c r="F4" s="25"/>
      <c r="G4" s="25"/>
      <c r="H4" s="25"/>
      <c r="I4" s="25"/>
      <c r="J4" s="25">
        <v>2.6</v>
      </c>
      <c r="K4" s="25">
        <v>3.5</v>
      </c>
      <c r="L4" s="25" t="s">
        <v>11</v>
      </c>
      <c r="M4" s="25"/>
      <c r="N4" s="25"/>
      <c r="O4" s="25"/>
      <c r="P4" s="25"/>
      <c r="Q4" s="25"/>
      <c r="R4" s="25"/>
      <c r="S4" s="25"/>
      <c r="T4" s="25"/>
    </row>
    <row r="5" spans="1:20" ht="18" customHeight="1" x14ac:dyDescent="0.35">
      <c r="A5" s="71" t="str">
        <f>'Список детей НГ'!A5:B5</f>
        <v>Воспитатели:</v>
      </c>
      <c r="B5" s="71" t="str">
        <f>'Список детей НГ'!C5</f>
        <v>ФИО</v>
      </c>
      <c r="D5" s="25"/>
      <c r="E5" s="25"/>
      <c r="F5" s="25"/>
      <c r="G5" s="25"/>
      <c r="H5" s="25"/>
      <c r="I5" s="25"/>
      <c r="J5" s="25">
        <v>1.6</v>
      </c>
      <c r="K5" s="25">
        <v>2.5</v>
      </c>
      <c r="L5" s="25" t="s">
        <v>121</v>
      </c>
      <c r="M5" s="25"/>
      <c r="N5" s="25"/>
      <c r="O5" s="25"/>
      <c r="P5" s="25"/>
      <c r="Q5" s="25"/>
      <c r="R5" s="25"/>
      <c r="S5" s="25"/>
      <c r="T5" s="25"/>
    </row>
    <row r="6" spans="1:20" ht="18" customHeight="1" x14ac:dyDescent="0.35">
      <c r="A6" s="71" t="str">
        <f>'Список детей НГ'!A6:B6</f>
        <v>Педагог-психолог:</v>
      </c>
      <c r="B6" s="71" t="str">
        <f>'Список детей НГ'!C6</f>
        <v>ФИО</v>
      </c>
      <c r="D6" s="25"/>
      <c r="E6" s="25"/>
      <c r="F6" s="25"/>
      <c r="G6" s="25"/>
      <c r="H6" s="25"/>
      <c r="I6" s="25"/>
      <c r="J6" s="25"/>
      <c r="K6" s="25">
        <v>1.5</v>
      </c>
      <c r="L6" s="25" t="s">
        <v>12</v>
      </c>
      <c r="M6" s="25"/>
      <c r="N6" s="25"/>
      <c r="O6" s="25"/>
      <c r="P6" s="25"/>
      <c r="Q6" s="25"/>
      <c r="R6" s="25"/>
      <c r="S6" s="25"/>
      <c r="T6" s="25"/>
    </row>
    <row r="7" spans="1:20" ht="17.399999999999999" customHeight="1" x14ac:dyDescent="0.35">
      <c r="A7" s="71" t="str">
        <f>'Список детей НГ'!A7:B7</f>
        <v>Учитель - логопед</v>
      </c>
      <c r="B7" s="71" t="str">
        <f>'Список детей НГ'!C7</f>
        <v>ФИО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18" customHeight="1" x14ac:dyDescent="0.35">
      <c r="A8" s="71" t="str">
        <f>'Список детей НГ'!A8:B8</f>
        <v>Музыкалный руководитель</v>
      </c>
      <c r="B8" s="71" t="str">
        <f>'Список детей НГ'!C8</f>
        <v>ФИО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25"/>
      <c r="R8" s="25"/>
      <c r="S8" s="25"/>
      <c r="T8" s="25"/>
    </row>
    <row r="9" spans="1:20" ht="18.600000000000001" customHeight="1" thickBot="1" x14ac:dyDescent="0.4">
      <c r="A9" s="71" t="str">
        <f>'Список детей НГ'!A9:B9</f>
        <v>Инструктор по физической культуре</v>
      </c>
      <c r="B9" s="71" t="str">
        <f>'Список детей НГ'!C9</f>
        <v>ФИО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25"/>
      <c r="R9" s="25"/>
      <c r="S9" s="25"/>
      <c r="T9" s="25"/>
    </row>
    <row r="10" spans="1:20" ht="18.600000000000001" thickBot="1" x14ac:dyDescent="0.4">
      <c r="A10" s="71" t="str">
        <f>'Список детей НГ'!A10:B10</f>
        <v>Тьютор</v>
      </c>
      <c r="B10" s="71" t="str">
        <f>'Список детей НГ'!C10</f>
        <v>ФИО</v>
      </c>
      <c r="D10" s="8"/>
      <c r="E10" s="8"/>
      <c r="F10" s="8"/>
      <c r="G10" s="8"/>
      <c r="H10" s="8"/>
      <c r="I10" s="8"/>
      <c r="J10" s="12"/>
      <c r="K10" s="12"/>
      <c r="L10" s="12"/>
      <c r="M10" s="12"/>
      <c r="N10" s="12"/>
      <c r="O10" s="12"/>
      <c r="P10" s="12"/>
    </row>
    <row r="11" spans="1:20" ht="87" x14ac:dyDescent="0.35">
      <c r="A11" s="60" t="s">
        <v>9</v>
      </c>
      <c r="B11" s="60" t="s">
        <v>86</v>
      </c>
      <c r="C11" s="60" t="s">
        <v>87</v>
      </c>
      <c r="D11" s="60" t="s">
        <v>88</v>
      </c>
      <c r="E11" s="60" t="s">
        <v>89</v>
      </c>
      <c r="F11" s="60" t="s">
        <v>91</v>
      </c>
      <c r="G11" s="60" t="s">
        <v>92</v>
      </c>
      <c r="H11" s="60" t="s">
        <v>90</v>
      </c>
      <c r="I11" s="60" t="s">
        <v>13</v>
      </c>
      <c r="J11" s="60" t="s">
        <v>19</v>
      </c>
      <c r="K11" s="60" t="s">
        <v>20</v>
      </c>
      <c r="L11" s="28"/>
      <c r="M11" s="25"/>
      <c r="N11" s="25"/>
      <c r="O11" s="25"/>
    </row>
    <row r="12" spans="1:20" ht="18" x14ac:dyDescent="0.35">
      <c r="A12" s="26">
        <f>'Список детей НГ'!B12</f>
        <v>0</v>
      </c>
      <c r="B12" s="25"/>
      <c r="C12" s="25"/>
      <c r="D12" s="25"/>
      <c r="E12" s="25"/>
      <c r="F12" s="25"/>
      <c r="G12" s="25"/>
      <c r="H12" s="25"/>
      <c r="I12" s="25"/>
      <c r="J12" s="25" t="e">
        <f>AVERAGE(B12:I12)</f>
        <v>#DIV/0!</v>
      </c>
      <c r="K12" s="26" t="e">
        <f>IF(AND(J12&lt;$K$6),$L$6,IF(AND($K$5&gt;J12&gt;$J$5),$L$5,IF(AND($K$4&gt;J12&gt;$J$4),$L$4,IF(AND($J$3&lt;J12&lt;$K$3),$L$3,IF(AND($J$2&lt;J12&lt;$K$2),$L$2)))))</f>
        <v>#DIV/0!</v>
      </c>
      <c r="L12" s="25"/>
      <c r="M12" s="25"/>
      <c r="N12" s="25"/>
    </row>
    <row r="13" spans="1:20" ht="18" x14ac:dyDescent="0.35">
      <c r="A13" s="73">
        <f>'Список детей НГ'!B13</f>
        <v>0</v>
      </c>
      <c r="B13" s="25"/>
      <c r="C13" s="25"/>
      <c r="D13" s="25"/>
      <c r="E13" s="25"/>
      <c r="F13" s="25"/>
      <c r="G13" s="25"/>
      <c r="H13" s="25"/>
      <c r="I13" s="25"/>
      <c r="J13" s="79" t="e">
        <f t="shared" ref="J13:J29" si="0">AVERAGE(B13:I13)</f>
        <v>#DIV/0!</v>
      </c>
      <c r="K13" s="80" t="e">
        <f t="shared" ref="K13:K29" si="1">IF(AND(J13&lt;$K$6),$L$6,IF(AND($K$5&gt;J13&gt;$J$5),$L$5,IF(AND($K$4&gt;J13&gt;$J$4),$L$4,IF(AND($J$3&lt;J13&lt;$K$3),$L$3,IF(AND($J$2&lt;J13&lt;$K$2),$L$2)))))</f>
        <v>#DIV/0!</v>
      </c>
      <c r="L13" s="25"/>
      <c r="M13" s="25"/>
      <c r="N13" s="25"/>
    </row>
    <row r="14" spans="1:20" ht="18" x14ac:dyDescent="0.35">
      <c r="A14" s="73">
        <f>'Список детей НГ'!B14</f>
        <v>0</v>
      </c>
      <c r="B14" s="25"/>
      <c r="C14" s="25"/>
      <c r="D14" s="25"/>
      <c r="E14" s="25"/>
      <c r="F14" s="25"/>
      <c r="G14" s="25"/>
      <c r="H14" s="25"/>
      <c r="I14" s="25"/>
      <c r="J14" s="79" t="e">
        <f t="shared" si="0"/>
        <v>#DIV/0!</v>
      </c>
      <c r="K14" s="80" t="e">
        <f t="shared" si="1"/>
        <v>#DIV/0!</v>
      </c>
      <c r="L14" s="25"/>
      <c r="M14" s="25"/>
      <c r="N14" s="25"/>
    </row>
    <row r="15" spans="1:20" ht="18" x14ac:dyDescent="0.35">
      <c r="A15" s="73">
        <f>'Список детей НГ'!B15</f>
        <v>0</v>
      </c>
      <c r="B15" s="13"/>
      <c r="C15" s="13"/>
      <c r="D15" s="13"/>
      <c r="E15" s="13"/>
      <c r="F15" s="13"/>
      <c r="G15" s="13"/>
      <c r="H15" s="13"/>
      <c r="I15" s="13"/>
      <c r="J15" s="79" t="e">
        <f t="shared" si="0"/>
        <v>#DIV/0!</v>
      </c>
      <c r="K15" s="80" t="e">
        <f t="shared" si="1"/>
        <v>#DIV/0!</v>
      </c>
      <c r="L15" s="25"/>
      <c r="M15" s="25"/>
      <c r="N15" s="25"/>
    </row>
    <row r="16" spans="1:20" ht="18" x14ac:dyDescent="0.35">
      <c r="A16" s="73">
        <f>'Список детей НГ'!B16</f>
        <v>0</v>
      </c>
      <c r="B16" s="25"/>
      <c r="C16" s="25"/>
      <c r="D16" s="25"/>
      <c r="E16" s="25"/>
      <c r="F16" s="25"/>
      <c r="G16" s="25"/>
      <c r="H16" s="25"/>
      <c r="I16" s="25"/>
      <c r="J16" s="79" t="e">
        <f t="shared" si="0"/>
        <v>#DIV/0!</v>
      </c>
      <c r="K16" s="80" t="e">
        <f t="shared" si="1"/>
        <v>#DIV/0!</v>
      </c>
      <c r="L16" s="25"/>
      <c r="M16" s="25"/>
      <c r="N16" s="25"/>
    </row>
    <row r="17" spans="1:15" ht="18" x14ac:dyDescent="0.35">
      <c r="A17" s="73">
        <f>'Список детей НГ'!B17</f>
        <v>0</v>
      </c>
      <c r="B17" s="25"/>
      <c r="C17" s="25"/>
      <c r="D17" s="25"/>
      <c r="E17" s="25"/>
      <c r="F17" s="25"/>
      <c r="G17" s="25"/>
      <c r="H17" s="25"/>
      <c r="I17" s="25"/>
      <c r="J17" s="79" t="e">
        <f t="shared" si="0"/>
        <v>#DIV/0!</v>
      </c>
      <c r="K17" s="80" t="e">
        <f t="shared" si="1"/>
        <v>#DIV/0!</v>
      </c>
      <c r="L17" s="25"/>
      <c r="M17" s="25"/>
      <c r="N17" s="25"/>
    </row>
    <row r="18" spans="1:15" ht="18" x14ac:dyDescent="0.35">
      <c r="A18" s="73">
        <f>'Список детей НГ'!B18</f>
        <v>0</v>
      </c>
      <c r="B18" s="25"/>
      <c r="C18" s="25"/>
      <c r="D18" s="25"/>
      <c r="E18" s="25"/>
      <c r="F18" s="25"/>
      <c r="G18" s="25"/>
      <c r="H18" s="25"/>
      <c r="I18" s="25"/>
      <c r="J18" s="79" t="e">
        <f t="shared" si="0"/>
        <v>#DIV/0!</v>
      </c>
      <c r="K18" s="80" t="e">
        <f t="shared" si="1"/>
        <v>#DIV/0!</v>
      </c>
      <c r="L18" s="25"/>
      <c r="M18" s="25"/>
      <c r="N18" s="25"/>
    </row>
    <row r="19" spans="1:15" ht="18" x14ac:dyDescent="0.35">
      <c r="A19" s="73">
        <f>'Список детей НГ'!B19</f>
        <v>0</v>
      </c>
      <c r="B19" s="25"/>
      <c r="C19" s="25"/>
      <c r="D19" s="25"/>
      <c r="E19" s="25"/>
      <c r="F19" s="25"/>
      <c r="G19" s="25"/>
      <c r="H19" s="25"/>
      <c r="I19" s="25"/>
      <c r="J19" s="79" t="e">
        <f t="shared" si="0"/>
        <v>#DIV/0!</v>
      </c>
      <c r="K19" s="80" t="e">
        <f t="shared" si="1"/>
        <v>#DIV/0!</v>
      </c>
      <c r="L19" s="25"/>
      <c r="M19" s="25"/>
      <c r="N19" s="25"/>
    </row>
    <row r="20" spans="1:15" ht="18" x14ac:dyDescent="0.35">
      <c r="A20" s="73">
        <f>'Список детей НГ'!B20</f>
        <v>0</v>
      </c>
      <c r="B20" s="25"/>
      <c r="C20" s="25"/>
      <c r="D20" s="25"/>
      <c r="E20" s="25"/>
      <c r="F20" s="25"/>
      <c r="G20" s="25"/>
      <c r="H20" s="25"/>
      <c r="I20" s="25"/>
      <c r="J20" s="79" t="e">
        <f t="shared" si="0"/>
        <v>#DIV/0!</v>
      </c>
      <c r="K20" s="80" t="e">
        <f t="shared" si="1"/>
        <v>#DIV/0!</v>
      </c>
      <c r="L20" s="25"/>
      <c r="M20" s="25"/>
      <c r="N20" s="25"/>
      <c r="O20" s="25"/>
    </row>
    <row r="21" spans="1:15" ht="18" x14ac:dyDescent="0.35">
      <c r="A21" s="73">
        <f>'Список детей НГ'!B21</f>
        <v>0</v>
      </c>
      <c r="B21" s="25"/>
      <c r="C21" s="25"/>
      <c r="D21" s="25"/>
      <c r="E21" s="25"/>
      <c r="F21" s="25"/>
      <c r="G21" s="25"/>
      <c r="H21" s="25"/>
      <c r="I21" s="25"/>
      <c r="J21" s="79" t="e">
        <f t="shared" si="0"/>
        <v>#DIV/0!</v>
      </c>
      <c r="K21" s="80" t="e">
        <f t="shared" si="1"/>
        <v>#DIV/0!</v>
      </c>
      <c r="L21" s="25"/>
      <c r="M21" s="25"/>
      <c r="N21" s="25"/>
      <c r="O21" s="25"/>
    </row>
    <row r="22" spans="1:15" ht="18" x14ac:dyDescent="0.35">
      <c r="A22" s="73">
        <f>'Список детей НГ'!B22</f>
        <v>0</v>
      </c>
      <c r="B22" s="25"/>
      <c r="C22" s="25"/>
      <c r="D22" s="25"/>
      <c r="E22" s="25"/>
      <c r="F22" s="25"/>
      <c r="G22" s="25"/>
      <c r="H22" s="25"/>
      <c r="I22" s="25"/>
      <c r="J22" s="79" t="e">
        <f t="shared" si="0"/>
        <v>#DIV/0!</v>
      </c>
      <c r="K22" s="80" t="e">
        <f t="shared" si="1"/>
        <v>#DIV/0!</v>
      </c>
      <c r="L22" s="25"/>
      <c r="M22" s="25"/>
      <c r="N22" s="25"/>
      <c r="O22" s="25"/>
    </row>
    <row r="23" spans="1:15" ht="18" x14ac:dyDescent="0.35">
      <c r="A23" s="73">
        <f>'Список детей НГ'!B23</f>
        <v>0</v>
      </c>
      <c r="B23" s="25"/>
      <c r="C23" s="25"/>
      <c r="D23" s="25"/>
      <c r="E23" s="25"/>
      <c r="F23" s="25"/>
      <c r="G23" s="25"/>
      <c r="H23" s="25"/>
      <c r="I23" s="25"/>
      <c r="J23" s="79" t="e">
        <f t="shared" si="0"/>
        <v>#DIV/0!</v>
      </c>
      <c r="K23" s="80" t="e">
        <f t="shared" si="1"/>
        <v>#DIV/0!</v>
      </c>
      <c r="L23" s="25"/>
      <c r="M23" s="25"/>
      <c r="N23" s="25"/>
      <c r="O23" s="25"/>
    </row>
    <row r="24" spans="1:15" ht="18" x14ac:dyDescent="0.35">
      <c r="A24" s="73">
        <f>'Список детей НГ'!B24</f>
        <v>0</v>
      </c>
      <c r="B24" s="25"/>
      <c r="C24" s="25"/>
      <c r="D24" s="25"/>
      <c r="E24" s="25"/>
      <c r="F24" s="25"/>
      <c r="G24" s="25"/>
      <c r="H24" s="25"/>
      <c r="I24" s="25"/>
      <c r="J24" s="79" t="e">
        <f t="shared" si="0"/>
        <v>#DIV/0!</v>
      </c>
      <c r="K24" s="80" t="e">
        <f t="shared" si="1"/>
        <v>#DIV/0!</v>
      </c>
      <c r="L24" s="25"/>
      <c r="M24" s="25"/>
      <c r="N24" s="25"/>
      <c r="O24" s="25"/>
    </row>
    <row r="25" spans="1:15" ht="18" x14ac:dyDescent="0.35">
      <c r="A25" s="73">
        <f>'Список детей НГ'!B25</f>
        <v>0</v>
      </c>
      <c r="B25" s="25"/>
      <c r="C25" s="25"/>
      <c r="D25" s="25"/>
      <c r="E25" s="25"/>
      <c r="F25" s="25"/>
      <c r="G25" s="25"/>
      <c r="H25" s="25"/>
      <c r="I25" s="25"/>
      <c r="J25" s="79" t="e">
        <f t="shared" si="0"/>
        <v>#DIV/0!</v>
      </c>
      <c r="K25" s="80" t="e">
        <f t="shared" si="1"/>
        <v>#DIV/0!</v>
      </c>
      <c r="L25" s="25"/>
      <c r="M25" s="25"/>
      <c r="N25" s="25"/>
      <c r="O25" s="25"/>
    </row>
    <row r="26" spans="1:15" ht="18" x14ac:dyDescent="0.35">
      <c r="A26" s="73">
        <f>'Список детей НГ'!B26</f>
        <v>0</v>
      </c>
      <c r="B26" s="25"/>
      <c r="C26" s="25"/>
      <c r="D26" s="25"/>
      <c r="E26" s="25"/>
      <c r="F26" s="25"/>
      <c r="G26" s="25"/>
      <c r="H26" s="25"/>
      <c r="I26" s="25"/>
      <c r="J26" s="79" t="e">
        <f t="shared" si="0"/>
        <v>#DIV/0!</v>
      </c>
      <c r="K26" s="80" t="e">
        <f t="shared" si="1"/>
        <v>#DIV/0!</v>
      </c>
      <c r="L26" s="25"/>
      <c r="M26" s="25"/>
      <c r="N26" s="25"/>
      <c r="O26" s="25"/>
    </row>
    <row r="27" spans="1:15" ht="18" x14ac:dyDescent="0.35">
      <c r="A27" s="73">
        <f>'Список детей НГ'!B27</f>
        <v>0</v>
      </c>
      <c r="B27" s="25"/>
      <c r="C27" s="25"/>
      <c r="D27" s="25"/>
      <c r="E27" s="25"/>
      <c r="F27" s="25"/>
      <c r="G27" s="25"/>
      <c r="H27" s="25"/>
      <c r="I27" s="25"/>
      <c r="J27" s="79" t="e">
        <f t="shared" si="0"/>
        <v>#DIV/0!</v>
      </c>
      <c r="K27" s="80" t="e">
        <f t="shared" si="1"/>
        <v>#DIV/0!</v>
      </c>
      <c r="L27" s="25"/>
      <c r="M27" s="25"/>
      <c r="N27" s="25"/>
      <c r="O27" s="25"/>
    </row>
    <row r="28" spans="1:15" ht="18" x14ac:dyDescent="0.35">
      <c r="A28" s="73">
        <f>'Список детей НГ'!B28</f>
        <v>0</v>
      </c>
      <c r="B28" s="25"/>
      <c r="C28" s="25"/>
      <c r="D28" s="25"/>
      <c r="E28" s="25"/>
      <c r="F28" s="25"/>
      <c r="G28" s="25"/>
      <c r="H28" s="25"/>
      <c r="I28" s="25"/>
      <c r="J28" s="79" t="e">
        <f t="shared" si="0"/>
        <v>#DIV/0!</v>
      </c>
      <c r="K28" s="80" t="e">
        <f t="shared" si="1"/>
        <v>#DIV/0!</v>
      </c>
      <c r="L28" s="25"/>
      <c r="M28" s="25"/>
      <c r="N28" s="25"/>
      <c r="O28" s="25"/>
    </row>
    <row r="29" spans="1:15" ht="18" x14ac:dyDescent="0.35">
      <c r="A29" s="26" t="s">
        <v>23</v>
      </c>
      <c r="B29" s="26">
        <f t="shared" ref="B29:I29" si="2">SUM(B12:B28)/$B$4</f>
        <v>0</v>
      </c>
      <c r="C29" s="116">
        <f t="shared" ref="C29" si="3">SUM(C12:C28)/$B$4</f>
        <v>0</v>
      </c>
      <c r="D29" s="116">
        <f t="shared" ref="D29" si="4">SUM(D12:D28)/$B$4</f>
        <v>0</v>
      </c>
      <c r="E29" s="116">
        <f t="shared" ref="E29" si="5">SUM(E12:E28)/$B$4</f>
        <v>0</v>
      </c>
      <c r="F29" s="116">
        <f t="shared" ref="F29" si="6">SUM(F12:F28)/$B$4</f>
        <v>0</v>
      </c>
      <c r="G29" s="116">
        <f t="shared" ref="G29" si="7">SUM(G12:G28)/$B$4</f>
        <v>0</v>
      </c>
      <c r="H29" s="116">
        <f t="shared" ref="H29" si="8">SUM(H12:H28)/$B$4</f>
        <v>0</v>
      </c>
      <c r="I29" s="116">
        <f t="shared" ref="I29" si="9">SUM(I12:I28)/$B$4</f>
        <v>0</v>
      </c>
      <c r="J29" s="116" t="e">
        <f t="shared" ref="J29" si="10">SUM(J12:J28)/$B$4</f>
        <v>#DIV/0!</v>
      </c>
      <c r="K29" s="80" t="e">
        <f t="shared" si="1"/>
        <v>#DIV/0!</v>
      </c>
      <c r="L29" s="25"/>
      <c r="M29" s="25"/>
      <c r="N29" s="25"/>
      <c r="O29" s="25"/>
    </row>
    <row r="30" spans="1:15" ht="18" x14ac:dyDescent="0.3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 ht="18" x14ac:dyDescent="0.3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5" ht="18" x14ac:dyDescent="0.3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6" ht="18" x14ac:dyDescent="0.3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1:16" ht="18" x14ac:dyDescent="0.3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1:16" ht="18" x14ac:dyDescent="0.3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  <row r="36" spans="1:16" ht="18" x14ac:dyDescent="0.3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6" ht="18" x14ac:dyDescent="0.3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</row>
    <row r="38" spans="1:16" ht="18" x14ac:dyDescent="0.3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6" ht="18" x14ac:dyDescent="0.3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 ht="18" x14ac:dyDescent="0.3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 ht="18" x14ac:dyDescent="0.3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6" ht="18" x14ac:dyDescent="0.3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ht="18" x14ac:dyDescent="0.3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6" ht="18" x14ac:dyDescent="0.3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 ht="18" x14ac:dyDescent="0.3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16" ht="18" x14ac:dyDescent="0.3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 ht="18" x14ac:dyDescent="0.3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16" ht="18" x14ac:dyDescent="0.3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</row>
    <row r="49" spans="1:16" ht="18" x14ac:dyDescent="0.3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1:16" ht="18" x14ac:dyDescent="0.3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1:16" ht="18" x14ac:dyDescent="0.3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 ht="18" x14ac:dyDescent="0.3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</row>
    <row r="53" spans="1:16" ht="18" x14ac:dyDescent="0.3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</row>
    <row r="54" spans="1:16" ht="18" x14ac:dyDescent="0.3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</row>
    <row r="55" spans="1:16" ht="18" x14ac:dyDescent="0.3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16" ht="18" x14ac:dyDescent="0.3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1:16" ht="18" x14ac:dyDescent="0.3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</row>
    <row r="58" spans="1:16" ht="18" x14ac:dyDescent="0.3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spans="1:16" ht="18" x14ac:dyDescent="0.3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1:16" ht="18" x14ac:dyDescent="0.3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</row>
    <row r="61" spans="1:16" ht="18" x14ac:dyDescent="0.3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1:16" ht="18" x14ac:dyDescent="0.3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</row>
    <row r="63" spans="1:16" ht="18" x14ac:dyDescent="0.3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</row>
    <row r="64" spans="1:16" ht="18" x14ac:dyDescent="0.3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1:16" ht="18" x14ac:dyDescent="0.3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</row>
    <row r="66" spans="1:16" ht="18" x14ac:dyDescent="0.35">
      <c r="L66" s="25"/>
      <c r="M66" s="25"/>
      <c r="N66" s="25"/>
      <c r="O66" s="25"/>
      <c r="P66" s="25"/>
    </row>
    <row r="67" spans="1:16" ht="18" x14ac:dyDescent="0.35">
      <c r="L67" s="25"/>
      <c r="M67" s="25"/>
      <c r="N67" s="25"/>
      <c r="O67" s="25"/>
      <c r="P67" s="25"/>
    </row>
    <row r="68" spans="1:16" ht="18" x14ac:dyDescent="0.35">
      <c r="A68" s="25"/>
      <c r="B68" s="25" t="s">
        <v>39</v>
      </c>
      <c r="C68" s="25"/>
      <c r="D68" s="25"/>
      <c r="E68" s="25"/>
      <c r="F68" s="25"/>
      <c r="L68" s="25"/>
      <c r="M68" s="25"/>
      <c r="N68" s="25"/>
      <c r="O68" s="25"/>
      <c r="P68" s="25"/>
    </row>
    <row r="69" spans="1:16" ht="18" x14ac:dyDescent="0.35">
      <c r="A69" s="25"/>
      <c r="B69" s="25"/>
      <c r="C69" s="25"/>
      <c r="D69" s="25"/>
      <c r="E69" s="25"/>
      <c r="F69" s="25"/>
      <c r="L69" s="25"/>
      <c r="M69" s="25"/>
      <c r="N69" s="25"/>
      <c r="O69" s="25"/>
      <c r="P69" s="25"/>
    </row>
    <row r="70" spans="1:16" ht="18" x14ac:dyDescent="0.35">
      <c r="B70" s="25" t="s">
        <v>44</v>
      </c>
      <c r="C70" s="25" t="s">
        <v>46</v>
      </c>
      <c r="D70" s="25"/>
      <c r="E70" s="25"/>
      <c r="L70" s="25"/>
      <c r="M70" s="25"/>
      <c r="N70" s="25"/>
      <c r="O70" s="25"/>
      <c r="P70" s="25"/>
    </row>
    <row r="71" spans="1:16" ht="18" x14ac:dyDescent="0.35">
      <c r="B71" s="25" t="s">
        <v>44</v>
      </c>
      <c r="C71" s="25" t="s">
        <v>47</v>
      </c>
      <c r="D71" s="25"/>
      <c r="E71" s="25"/>
      <c r="L71" s="25"/>
      <c r="M71" s="25"/>
      <c r="N71" s="25"/>
      <c r="O71" s="25"/>
      <c r="P71" s="25"/>
    </row>
    <row r="72" spans="1:16" ht="18" x14ac:dyDescent="0.35">
      <c r="A72" s="25"/>
      <c r="B72" s="25" t="s">
        <v>44</v>
      </c>
      <c r="C72" s="25" t="s">
        <v>48</v>
      </c>
      <c r="D72" s="25"/>
      <c r="E72" s="25"/>
      <c r="F72" s="25"/>
      <c r="L72" s="25"/>
      <c r="M72" s="25"/>
      <c r="N72" s="25"/>
      <c r="O72" s="25"/>
      <c r="P72" s="25"/>
    </row>
    <row r="73" spans="1:16" ht="18" x14ac:dyDescent="0.35">
      <c r="A73" s="25"/>
      <c r="B73" s="25" t="s">
        <v>44</v>
      </c>
      <c r="C73" s="124" t="s">
        <v>49</v>
      </c>
      <c r="D73" s="124"/>
      <c r="E73" s="124"/>
      <c r="F73" s="25"/>
      <c r="L73" s="25"/>
      <c r="M73" s="25"/>
      <c r="N73" s="25"/>
      <c r="O73" s="25"/>
      <c r="P73" s="25"/>
    </row>
    <row r="74" spans="1:16" ht="18" x14ac:dyDescent="0.35">
      <c r="A74" s="25"/>
      <c r="B74" s="25"/>
      <c r="C74" s="25" t="s">
        <v>45</v>
      </c>
      <c r="D74" s="25"/>
      <c r="E74" s="25"/>
      <c r="F74" s="25"/>
    </row>
    <row r="75" spans="1:16" ht="18" x14ac:dyDescent="0.35">
      <c r="A75" s="25"/>
      <c r="B75" s="25" t="s">
        <v>40</v>
      </c>
      <c r="C75" s="25"/>
      <c r="D75" s="25"/>
      <c r="E75" s="25"/>
      <c r="F75" s="25"/>
    </row>
    <row r="76" spans="1:16" ht="18" x14ac:dyDescent="0.35">
      <c r="A76" s="25"/>
      <c r="B76" s="25"/>
      <c r="C76" s="25"/>
      <c r="D76" s="25"/>
      <c r="E76" s="25"/>
      <c r="F76" s="25"/>
    </row>
    <row r="77" spans="1:16" ht="18" x14ac:dyDescent="0.35">
      <c r="A77" s="25"/>
      <c r="B77" s="25"/>
      <c r="C77" s="25"/>
      <c r="D77" s="25"/>
      <c r="E77" s="25"/>
      <c r="F77" s="25"/>
    </row>
    <row r="78" spans="1:16" ht="18" x14ac:dyDescent="0.35">
      <c r="A78" s="25"/>
      <c r="B78" s="25"/>
      <c r="C78" s="25"/>
      <c r="D78" s="25"/>
      <c r="E78" s="25"/>
      <c r="F78" s="25"/>
    </row>
    <row r="79" spans="1:16" ht="18" x14ac:dyDescent="0.35">
      <c r="A79" s="25"/>
      <c r="B79" s="25"/>
      <c r="C79" s="25"/>
      <c r="D79" s="25"/>
      <c r="E79" s="25"/>
      <c r="F79" s="25"/>
    </row>
    <row r="80" spans="1:16" ht="18" x14ac:dyDescent="0.35">
      <c r="A80" s="25"/>
      <c r="B80" s="25" t="s">
        <v>41</v>
      </c>
      <c r="C80" s="25"/>
      <c r="D80" s="25"/>
      <c r="E80" s="25"/>
      <c r="F80" s="25"/>
    </row>
    <row r="81" spans="1:6" ht="18" x14ac:dyDescent="0.35">
      <c r="A81" s="25"/>
      <c r="B81" s="25"/>
      <c r="C81" s="25"/>
      <c r="D81" s="25"/>
      <c r="E81" s="25"/>
      <c r="F81" s="25"/>
    </row>
    <row r="82" spans="1:6" ht="18" x14ac:dyDescent="0.35">
      <c r="A82" s="25"/>
      <c r="B82" s="25"/>
      <c r="C82" s="25"/>
      <c r="D82" s="25"/>
      <c r="E82" s="25"/>
      <c r="F82" s="25"/>
    </row>
    <row r="83" spans="1:6" ht="18" x14ac:dyDescent="0.35">
      <c r="A83" s="25"/>
      <c r="B83" s="25"/>
      <c r="C83" s="25"/>
      <c r="D83" s="25"/>
      <c r="E83" s="25"/>
      <c r="F83" s="25"/>
    </row>
    <row r="84" spans="1:6" ht="18" x14ac:dyDescent="0.35">
      <c r="A84" s="25"/>
      <c r="B84" s="25" t="s">
        <v>42</v>
      </c>
      <c r="C84" s="25"/>
      <c r="D84" s="25"/>
      <c r="E84" s="25"/>
      <c r="F84" s="25"/>
    </row>
    <row r="85" spans="1:6" ht="18" x14ac:dyDescent="0.35">
      <c r="A85" s="25"/>
      <c r="B85" s="25" t="s">
        <v>43</v>
      </c>
      <c r="C85" s="25"/>
      <c r="D85" s="25"/>
      <c r="E85" s="25"/>
      <c r="F85" s="25"/>
    </row>
  </sheetData>
  <mergeCells count="1">
    <mergeCell ref="C73:E73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T85"/>
  <sheetViews>
    <sheetView topLeftCell="A10" zoomScale="50" zoomScaleNormal="50" workbookViewId="0">
      <selection activeCell="I12" sqref="B12:I12"/>
    </sheetView>
  </sheetViews>
  <sheetFormatPr defaultRowHeight="14.4" x14ac:dyDescent="0.3"/>
  <cols>
    <col min="1" max="1" width="24.6640625" customWidth="1"/>
    <col min="2" max="2" width="24.88671875" customWidth="1"/>
    <col min="3" max="3" width="28.88671875" customWidth="1"/>
    <col min="4" max="4" width="32.33203125" customWidth="1"/>
    <col min="5" max="5" width="33.5546875" customWidth="1"/>
    <col min="6" max="6" width="31.44140625" customWidth="1"/>
    <col min="7" max="7" width="27.5546875" customWidth="1"/>
    <col min="8" max="8" width="34.88671875" customWidth="1"/>
    <col min="9" max="9" width="25.109375" customWidth="1"/>
    <col min="10" max="10" width="17.88671875" bestFit="1" customWidth="1"/>
    <col min="11" max="11" width="29.5546875" customWidth="1"/>
    <col min="12" max="12" width="17.88671875" bestFit="1" customWidth="1"/>
    <col min="13" max="13" width="17.5546875" bestFit="1" customWidth="1"/>
    <col min="14" max="14" width="18" bestFit="1" customWidth="1"/>
    <col min="15" max="15" width="15.21875" bestFit="1" customWidth="1"/>
    <col min="16" max="16" width="18.88671875" bestFit="1" customWidth="1"/>
  </cols>
  <sheetData>
    <row r="1" spans="1:20" ht="18" x14ac:dyDescent="0.3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0" ht="18" x14ac:dyDescent="0.35">
      <c r="A2" s="79"/>
      <c r="B2" s="79"/>
      <c r="C2" s="79"/>
      <c r="D2" s="79"/>
      <c r="E2" s="79"/>
      <c r="F2" s="79"/>
      <c r="G2" s="79"/>
      <c r="H2" s="79"/>
      <c r="I2" s="79"/>
      <c r="J2" s="79">
        <v>4.7</v>
      </c>
      <c r="K2" s="79">
        <v>5</v>
      </c>
      <c r="L2" s="79" t="s">
        <v>10</v>
      </c>
      <c r="M2" s="79"/>
      <c r="Q2" s="79"/>
      <c r="R2" s="79"/>
      <c r="S2" s="79"/>
      <c r="T2" s="79"/>
    </row>
    <row r="3" spans="1:20" ht="18" customHeight="1" x14ac:dyDescent="0.35">
      <c r="A3" s="78" t="str">
        <f>'Список детей НГ'!A3:B3</f>
        <v>Наименование группы:</v>
      </c>
      <c r="B3" s="78" t="str">
        <f>'Список детей НГ'!C3</f>
        <v>Группа раннего возраста</v>
      </c>
      <c r="D3" s="79"/>
      <c r="E3" s="79"/>
      <c r="F3" s="79"/>
      <c r="G3" s="79"/>
      <c r="H3" s="79"/>
      <c r="I3" s="79"/>
      <c r="J3" s="79">
        <v>3.7</v>
      </c>
      <c r="K3" s="79">
        <v>4.5999999999999996</v>
      </c>
      <c r="L3" s="79" t="s">
        <v>22</v>
      </c>
      <c r="M3" s="79"/>
      <c r="Q3" s="79"/>
      <c r="R3" s="79"/>
      <c r="S3" s="79"/>
      <c r="T3" s="79"/>
    </row>
    <row r="4" spans="1:20" ht="18" customHeight="1" x14ac:dyDescent="0.35">
      <c r="A4" s="78" t="str">
        <f>'Список детей НГ'!A4:B4</f>
        <v>Кол-во детей в группе:</v>
      </c>
      <c r="B4" s="78">
        <f>'Список детей НГ'!C4</f>
        <v>25</v>
      </c>
      <c r="D4" s="79"/>
      <c r="E4" s="79"/>
      <c r="F4" s="79"/>
      <c r="G4" s="79"/>
      <c r="H4" s="79"/>
      <c r="I4" s="79"/>
      <c r="J4" s="79">
        <v>2.7</v>
      </c>
      <c r="K4" s="79">
        <v>3.6</v>
      </c>
      <c r="L4" s="79" t="s">
        <v>11</v>
      </c>
      <c r="M4" s="79"/>
      <c r="Q4" s="79"/>
      <c r="R4" s="79"/>
      <c r="S4" s="79"/>
      <c r="T4" s="79"/>
    </row>
    <row r="5" spans="1:20" ht="18" customHeight="1" x14ac:dyDescent="0.35">
      <c r="A5" s="78" t="str">
        <f>'Список детей НГ'!A5:B5</f>
        <v>Воспитатели:</v>
      </c>
      <c r="B5" s="78" t="str">
        <f>'Список детей НГ'!C5</f>
        <v>ФИО</v>
      </c>
      <c r="D5" s="79"/>
      <c r="E5" s="79"/>
      <c r="F5" s="79"/>
      <c r="G5" s="79"/>
      <c r="H5" s="79"/>
      <c r="I5" s="79"/>
      <c r="J5" s="79">
        <v>1.6</v>
      </c>
      <c r="K5" s="79">
        <v>2.6</v>
      </c>
      <c r="L5" s="79" t="s">
        <v>121</v>
      </c>
      <c r="M5" s="79"/>
      <c r="Q5" s="79"/>
      <c r="R5" s="79"/>
      <c r="S5" s="79"/>
      <c r="T5" s="79"/>
    </row>
    <row r="6" spans="1:20" ht="18" customHeight="1" x14ac:dyDescent="0.35">
      <c r="A6" s="78" t="str">
        <f>'Список детей НГ'!A6:B6</f>
        <v>Педагог-психолог:</v>
      </c>
      <c r="B6" s="78" t="str">
        <f>'Список детей НГ'!C6</f>
        <v>ФИО</v>
      </c>
      <c r="D6" s="79"/>
      <c r="E6" s="79"/>
      <c r="F6" s="79"/>
      <c r="G6" s="79"/>
      <c r="H6" s="79"/>
      <c r="I6" s="79"/>
      <c r="J6" s="79"/>
      <c r="K6" s="79">
        <v>1.5</v>
      </c>
      <c r="L6" s="79" t="s">
        <v>12</v>
      </c>
      <c r="M6" s="79"/>
      <c r="N6" s="79"/>
      <c r="Q6" s="79"/>
      <c r="R6" s="79"/>
      <c r="S6" s="79"/>
      <c r="T6" s="79"/>
    </row>
    <row r="7" spans="1:20" ht="17.399999999999999" customHeight="1" x14ac:dyDescent="0.35">
      <c r="A7" s="78" t="str">
        <f>'Список детей НГ'!A7:B7</f>
        <v>Учитель - логопед</v>
      </c>
      <c r="B7" s="78" t="str">
        <f>'Список детей НГ'!C7</f>
        <v>ФИО</v>
      </c>
      <c r="D7" s="79"/>
      <c r="E7" s="79"/>
      <c r="F7" s="79"/>
      <c r="G7" s="79"/>
      <c r="H7" s="79"/>
      <c r="I7" s="79"/>
      <c r="J7" s="79"/>
      <c r="L7" s="79"/>
      <c r="M7" s="79"/>
      <c r="N7" s="79"/>
      <c r="O7" s="79"/>
      <c r="P7" s="79"/>
      <c r="Q7" s="79"/>
      <c r="R7" s="79"/>
      <c r="S7" s="79"/>
      <c r="T7" s="79"/>
    </row>
    <row r="8" spans="1:20" ht="18" customHeight="1" x14ac:dyDescent="0.35">
      <c r="A8" s="78" t="str">
        <f>'Список детей НГ'!A8:B8</f>
        <v>Музыкалный руководитель</v>
      </c>
      <c r="B8" s="78" t="str">
        <f>'Список детей НГ'!C8</f>
        <v>ФИО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79"/>
      <c r="R8" s="79"/>
      <c r="S8" s="79"/>
      <c r="T8" s="79"/>
    </row>
    <row r="9" spans="1:20" ht="18.600000000000001" customHeight="1" thickBot="1" x14ac:dyDescent="0.4">
      <c r="A9" s="78" t="str">
        <f>'Список детей НГ'!A9:B9</f>
        <v>Инструктор по физической культуре</v>
      </c>
      <c r="B9" s="78" t="str">
        <f>'Список детей НГ'!C9</f>
        <v>ФИО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79"/>
      <c r="R9" s="79"/>
      <c r="S9" s="79"/>
      <c r="T9" s="79"/>
    </row>
    <row r="10" spans="1:20" ht="18.600000000000001" thickBot="1" x14ac:dyDescent="0.4">
      <c r="A10" s="78" t="str">
        <f>'Список детей НГ'!A10:B10</f>
        <v>Тьютор</v>
      </c>
      <c r="B10" s="78" t="str">
        <f>'Список детей НГ'!C10</f>
        <v>ФИО</v>
      </c>
      <c r="D10" s="8"/>
      <c r="E10" s="8"/>
      <c r="F10" s="8"/>
      <c r="G10" s="8"/>
      <c r="H10" s="8"/>
      <c r="I10" s="8"/>
      <c r="J10" s="12"/>
      <c r="K10" s="12"/>
      <c r="L10" s="12"/>
      <c r="M10" s="12"/>
      <c r="N10" s="12"/>
      <c r="O10" s="12"/>
      <c r="P10" s="12"/>
    </row>
    <row r="11" spans="1:20" ht="87" x14ac:dyDescent="0.35">
      <c r="A11" s="60" t="s">
        <v>9</v>
      </c>
      <c r="B11" s="60" t="s">
        <v>86</v>
      </c>
      <c r="C11" s="60" t="s">
        <v>87</v>
      </c>
      <c r="D11" s="60" t="s">
        <v>88</v>
      </c>
      <c r="E11" s="60" t="s">
        <v>89</v>
      </c>
      <c r="F11" s="60" t="s">
        <v>91</v>
      </c>
      <c r="G11" s="60" t="s">
        <v>92</v>
      </c>
      <c r="H11" s="60" t="s">
        <v>90</v>
      </c>
      <c r="I11" s="60" t="s">
        <v>13</v>
      </c>
      <c r="J11" s="60" t="s">
        <v>19</v>
      </c>
      <c r="K11" s="60" t="s">
        <v>20</v>
      </c>
      <c r="L11" s="28"/>
      <c r="M11" s="79"/>
      <c r="N11" s="79"/>
      <c r="O11" s="79"/>
    </row>
    <row r="12" spans="1:20" ht="18" x14ac:dyDescent="0.35">
      <c r="A12" s="80">
        <f>'Список детей СГ '!B12</f>
        <v>0</v>
      </c>
      <c r="B12" s="79"/>
      <c r="C12" s="79"/>
      <c r="D12" s="79"/>
      <c r="E12" s="79"/>
      <c r="F12" s="79"/>
      <c r="G12" s="79"/>
      <c r="H12" s="79"/>
      <c r="I12" s="79"/>
      <c r="J12" s="79" t="e">
        <f t="shared" ref="J12:J29" si="0">AVERAGE(B12:I12)</f>
        <v>#DIV/0!</v>
      </c>
      <c r="K12" s="80" t="e">
        <f>IF(AND(J12&lt;$K$6),$L$6,IF(AND($J$5&gt;J12&gt;$K$5),$L$5,IF(AND($J$4&gt;J12&gt;$K$4),$L$4,IF(AND($J$3&lt;J12&lt;$K$3),$L$3,IF(AND($J$2&lt;J12&lt;$K$2),$L$2)))))</f>
        <v>#DIV/0!</v>
      </c>
      <c r="L12" s="79"/>
      <c r="M12" s="79"/>
      <c r="N12" s="79"/>
    </row>
    <row r="13" spans="1:20" ht="18" x14ac:dyDescent="0.35">
      <c r="A13" s="108">
        <f>'Список детей СГ '!B13</f>
        <v>0</v>
      </c>
      <c r="B13" s="79"/>
      <c r="C13" s="79"/>
      <c r="D13" s="79"/>
      <c r="E13" s="79"/>
      <c r="F13" s="79"/>
      <c r="G13" s="79"/>
      <c r="H13" s="79"/>
      <c r="I13" s="79"/>
      <c r="J13" s="79" t="e">
        <f t="shared" si="0"/>
        <v>#DIV/0!</v>
      </c>
      <c r="K13" s="80" t="e">
        <f t="shared" ref="K13:K29" si="1">IF(AND(J13&lt;$K$6),$L$6,IF(AND($J$5&gt;J13&gt;$K$5),$L$5,IF(AND($J$4&gt;J13&gt;$K$4),$L$4,IF(AND($J$3&lt;J13&lt;$K$3),$L$3,IF(AND($J$2&lt;J13&lt;$K$2),$L$2)))))</f>
        <v>#DIV/0!</v>
      </c>
      <c r="L13" s="79"/>
      <c r="M13" s="79"/>
      <c r="N13" s="79"/>
    </row>
    <row r="14" spans="1:20" ht="18" x14ac:dyDescent="0.35">
      <c r="A14" s="108">
        <f>'Список детей СГ '!B14</f>
        <v>0</v>
      </c>
      <c r="B14" s="79"/>
      <c r="C14" s="79"/>
      <c r="D14" s="79"/>
      <c r="E14" s="79"/>
      <c r="F14" s="79"/>
      <c r="G14" s="79"/>
      <c r="H14" s="79"/>
      <c r="I14" s="79"/>
      <c r="J14" s="79" t="e">
        <f t="shared" si="0"/>
        <v>#DIV/0!</v>
      </c>
      <c r="K14" s="80" t="e">
        <f>IF(AND(J14&lt;$K$6),$L$6,IF(AND($J$5&gt;J14&gt;$K$5),$L$5,IF(AND($J$4&gt;J14&gt;$K$4),$L$4,IF(AND($J$3&lt;J14&lt;$K$3),$L$3,IF(AND($J$2&lt;J14&lt;$K$2),$L$2)))))</f>
        <v>#DIV/0!</v>
      </c>
      <c r="L14" s="79"/>
      <c r="M14" s="79"/>
      <c r="N14" s="79"/>
    </row>
    <row r="15" spans="1:20" ht="18" x14ac:dyDescent="0.35">
      <c r="A15" s="108">
        <f>'Список детей СГ '!B15</f>
        <v>0</v>
      </c>
      <c r="B15" s="13"/>
      <c r="C15" s="13"/>
      <c r="D15" s="13"/>
      <c r="E15" s="13"/>
      <c r="F15" s="13"/>
      <c r="G15" s="13"/>
      <c r="H15" s="13"/>
      <c r="I15" s="13"/>
      <c r="J15" s="79" t="e">
        <f t="shared" si="0"/>
        <v>#DIV/0!</v>
      </c>
      <c r="K15" s="80" t="e">
        <f>IF(AND(J15&lt;$K$6),$L$6,IF(AND($J$5&gt;J15&gt;$K$5),$L$5,IF(AND($J$4&gt;J15&gt;$K$4),$L$4,IF(AND($J$3&lt;J15&lt;$K$3),$L$3,IF(AND($J$2&lt;J15&lt;$K$2),$L$2)))))</f>
        <v>#DIV/0!</v>
      </c>
      <c r="L15" s="79"/>
      <c r="M15" s="79"/>
      <c r="N15" s="79"/>
    </row>
    <row r="16" spans="1:20" ht="18" x14ac:dyDescent="0.35">
      <c r="A16" s="108">
        <f>'Список детей СГ '!B16</f>
        <v>0</v>
      </c>
      <c r="B16" s="79"/>
      <c r="C16" s="79"/>
      <c r="D16" s="79"/>
      <c r="E16" s="79"/>
      <c r="F16" s="79"/>
      <c r="G16" s="79"/>
      <c r="H16" s="79"/>
      <c r="I16" s="79"/>
      <c r="J16" s="79" t="e">
        <f t="shared" si="0"/>
        <v>#DIV/0!</v>
      </c>
      <c r="K16" s="80" t="e">
        <f t="shared" si="1"/>
        <v>#DIV/0!</v>
      </c>
      <c r="L16" s="79"/>
      <c r="M16" s="79"/>
      <c r="N16" s="79"/>
    </row>
    <row r="17" spans="1:16" ht="18" x14ac:dyDescent="0.35">
      <c r="A17" s="108">
        <f>'Список детей СГ '!B17</f>
        <v>0</v>
      </c>
      <c r="B17" s="79"/>
      <c r="C17" s="79"/>
      <c r="D17" s="79"/>
      <c r="E17" s="79"/>
      <c r="F17" s="79"/>
      <c r="G17" s="79"/>
      <c r="H17" s="79"/>
      <c r="I17" s="79"/>
      <c r="J17" s="79" t="e">
        <f t="shared" si="0"/>
        <v>#DIV/0!</v>
      </c>
      <c r="K17" s="80" t="e">
        <f t="shared" si="1"/>
        <v>#DIV/0!</v>
      </c>
      <c r="L17" s="79"/>
      <c r="M17" s="79"/>
      <c r="N17" s="79"/>
    </row>
    <row r="18" spans="1:16" ht="18" x14ac:dyDescent="0.35">
      <c r="A18" s="108">
        <f>'Список детей СГ '!B18</f>
        <v>0</v>
      </c>
      <c r="B18" s="79"/>
      <c r="C18" s="79"/>
      <c r="D18" s="79"/>
      <c r="E18" s="79"/>
      <c r="F18" s="79"/>
      <c r="G18" s="79"/>
      <c r="H18" s="79"/>
      <c r="I18" s="79"/>
      <c r="J18" s="79" t="e">
        <f t="shared" si="0"/>
        <v>#DIV/0!</v>
      </c>
      <c r="K18" s="80" t="e">
        <f t="shared" si="1"/>
        <v>#DIV/0!</v>
      </c>
      <c r="L18" s="79"/>
      <c r="M18" s="79"/>
      <c r="N18" s="79"/>
    </row>
    <row r="19" spans="1:16" ht="18" x14ac:dyDescent="0.35">
      <c r="A19" s="108">
        <f>'Список детей СГ '!B19</f>
        <v>0</v>
      </c>
      <c r="B19" s="79"/>
      <c r="C19" s="79"/>
      <c r="D19" s="79"/>
      <c r="E19" s="79"/>
      <c r="F19" s="79"/>
      <c r="G19" s="79"/>
      <c r="H19" s="79"/>
      <c r="I19" s="79"/>
      <c r="J19" s="79" t="e">
        <f t="shared" si="0"/>
        <v>#DIV/0!</v>
      </c>
      <c r="K19" s="80" t="e">
        <f t="shared" si="1"/>
        <v>#DIV/0!</v>
      </c>
      <c r="L19" s="79"/>
      <c r="M19" s="79"/>
      <c r="N19" s="79"/>
    </row>
    <row r="20" spans="1:16" ht="18" x14ac:dyDescent="0.35">
      <c r="A20" s="108">
        <f>'Список детей СГ '!B20</f>
        <v>0</v>
      </c>
      <c r="B20" s="79"/>
      <c r="C20" s="79"/>
      <c r="D20" s="79"/>
      <c r="E20" s="79"/>
      <c r="F20" s="79"/>
      <c r="G20" s="79"/>
      <c r="H20" s="79"/>
      <c r="I20" s="79"/>
      <c r="J20" s="79" t="e">
        <f t="shared" si="0"/>
        <v>#DIV/0!</v>
      </c>
      <c r="K20" s="80" t="e">
        <f t="shared" si="1"/>
        <v>#DIV/0!</v>
      </c>
      <c r="L20" s="79"/>
      <c r="M20" s="79"/>
      <c r="N20" s="79"/>
      <c r="O20" s="79"/>
    </row>
    <row r="21" spans="1:16" ht="18" x14ac:dyDescent="0.35">
      <c r="A21" s="108">
        <f>'Список детей СГ '!B21</f>
        <v>0</v>
      </c>
      <c r="B21" s="79"/>
      <c r="C21" s="79"/>
      <c r="D21" s="79"/>
      <c r="E21" s="79"/>
      <c r="F21" s="79"/>
      <c r="G21" s="79"/>
      <c r="H21" s="79"/>
      <c r="I21" s="79"/>
      <c r="J21" s="79" t="e">
        <f t="shared" si="0"/>
        <v>#DIV/0!</v>
      </c>
      <c r="K21" s="80" t="e">
        <f t="shared" si="1"/>
        <v>#DIV/0!</v>
      </c>
      <c r="L21" s="79"/>
      <c r="M21" s="79"/>
      <c r="N21" s="79"/>
      <c r="O21" s="79"/>
    </row>
    <row r="22" spans="1:16" ht="18" x14ac:dyDescent="0.35">
      <c r="A22" s="108">
        <f>'Список детей СГ '!B22</f>
        <v>0</v>
      </c>
      <c r="B22" s="79"/>
      <c r="C22" s="79"/>
      <c r="D22" s="79"/>
      <c r="E22" s="79"/>
      <c r="F22" s="79"/>
      <c r="G22" s="79"/>
      <c r="H22" s="79"/>
      <c r="I22" s="79"/>
      <c r="J22" s="79" t="e">
        <f t="shared" si="0"/>
        <v>#DIV/0!</v>
      </c>
      <c r="K22" s="80" t="e">
        <f t="shared" si="1"/>
        <v>#DIV/0!</v>
      </c>
      <c r="L22" s="79"/>
      <c r="M22" s="79"/>
      <c r="N22" s="79"/>
      <c r="O22" s="79"/>
    </row>
    <row r="23" spans="1:16" ht="18" x14ac:dyDescent="0.35">
      <c r="A23" s="108">
        <f>'Список детей СГ '!B23</f>
        <v>0</v>
      </c>
      <c r="B23" s="79"/>
      <c r="C23" s="79"/>
      <c r="D23" s="79"/>
      <c r="E23" s="79"/>
      <c r="F23" s="79"/>
      <c r="G23" s="79"/>
      <c r="H23" s="79"/>
      <c r="I23" s="79"/>
      <c r="J23" s="79" t="e">
        <f t="shared" si="0"/>
        <v>#DIV/0!</v>
      </c>
      <c r="K23" s="80" t="e">
        <f t="shared" si="1"/>
        <v>#DIV/0!</v>
      </c>
      <c r="L23" s="79"/>
      <c r="M23" s="79"/>
      <c r="N23" s="79"/>
      <c r="O23" s="79"/>
    </row>
    <row r="24" spans="1:16" ht="18" x14ac:dyDescent="0.35">
      <c r="A24" s="108">
        <f>'Список детей СГ '!B24</f>
        <v>0</v>
      </c>
      <c r="B24" s="79"/>
      <c r="C24" s="79"/>
      <c r="D24" s="79"/>
      <c r="E24" s="79"/>
      <c r="F24" s="79"/>
      <c r="G24" s="79"/>
      <c r="H24" s="79"/>
      <c r="I24" s="79"/>
      <c r="J24" s="79" t="e">
        <f t="shared" si="0"/>
        <v>#DIV/0!</v>
      </c>
      <c r="K24" s="80" t="e">
        <f t="shared" si="1"/>
        <v>#DIV/0!</v>
      </c>
      <c r="L24" s="79"/>
      <c r="M24" s="79"/>
      <c r="N24" s="79"/>
      <c r="O24" s="79"/>
    </row>
    <row r="25" spans="1:16" ht="18" x14ac:dyDescent="0.35">
      <c r="A25" s="108">
        <f>'Список детей СГ '!B25</f>
        <v>0</v>
      </c>
      <c r="B25" s="79"/>
      <c r="C25" s="79"/>
      <c r="D25" s="79"/>
      <c r="E25" s="79"/>
      <c r="F25" s="79"/>
      <c r="G25" s="79"/>
      <c r="H25" s="79"/>
      <c r="I25" s="79"/>
      <c r="J25" s="79" t="e">
        <f t="shared" si="0"/>
        <v>#DIV/0!</v>
      </c>
      <c r="K25" s="80" t="e">
        <f t="shared" si="1"/>
        <v>#DIV/0!</v>
      </c>
      <c r="L25" s="79"/>
      <c r="M25" s="79"/>
      <c r="N25" s="79"/>
      <c r="O25" s="79"/>
    </row>
    <row r="26" spans="1:16" ht="18" x14ac:dyDescent="0.35">
      <c r="A26" s="108">
        <f>'Список детей СГ '!B26</f>
        <v>0</v>
      </c>
      <c r="B26" s="79"/>
      <c r="C26" s="79"/>
      <c r="D26" s="79"/>
      <c r="E26" s="79"/>
      <c r="F26" s="79"/>
      <c r="G26" s="79"/>
      <c r="H26" s="79"/>
      <c r="I26" s="79"/>
      <c r="J26" s="79" t="e">
        <f t="shared" si="0"/>
        <v>#DIV/0!</v>
      </c>
      <c r="K26" s="80" t="e">
        <f t="shared" si="1"/>
        <v>#DIV/0!</v>
      </c>
      <c r="L26" s="79"/>
      <c r="M26" s="79"/>
      <c r="N26" s="79"/>
      <c r="O26" s="79"/>
    </row>
    <row r="27" spans="1:16" ht="18" x14ac:dyDescent="0.35">
      <c r="A27" s="108">
        <f>'Список детей СГ '!B27</f>
        <v>0</v>
      </c>
      <c r="B27" s="79"/>
      <c r="C27" s="79"/>
      <c r="D27" s="79"/>
      <c r="E27" s="79"/>
      <c r="F27" s="79"/>
      <c r="G27" s="79"/>
      <c r="H27" s="79"/>
      <c r="I27" s="79"/>
      <c r="J27" s="79" t="e">
        <f t="shared" si="0"/>
        <v>#DIV/0!</v>
      </c>
      <c r="K27" s="80" t="e">
        <f t="shared" si="1"/>
        <v>#DIV/0!</v>
      </c>
      <c r="L27" s="79"/>
      <c r="M27" s="79"/>
      <c r="N27" s="79"/>
      <c r="O27" s="79"/>
    </row>
    <row r="28" spans="1:16" ht="18" x14ac:dyDescent="0.35">
      <c r="A28" s="108">
        <f>'Список детей СГ '!B28</f>
        <v>0</v>
      </c>
      <c r="B28" s="79"/>
      <c r="C28" s="79"/>
      <c r="D28" s="79"/>
      <c r="E28" s="79"/>
      <c r="F28" s="79"/>
      <c r="G28" s="79"/>
      <c r="H28" s="79"/>
      <c r="I28" s="79"/>
      <c r="J28" s="79" t="e">
        <f t="shared" si="0"/>
        <v>#DIV/0!</v>
      </c>
      <c r="K28" s="80" t="e">
        <f t="shared" si="1"/>
        <v>#DIV/0!</v>
      </c>
      <c r="L28" s="79"/>
      <c r="M28" s="79"/>
      <c r="N28" s="79"/>
      <c r="O28" s="79"/>
    </row>
    <row r="29" spans="1:16" ht="18" x14ac:dyDescent="0.35">
      <c r="A29" s="80" t="s">
        <v>23</v>
      </c>
      <c r="B29" s="80">
        <f t="shared" ref="B29:I29" si="2">SUM(B12:B28)/$B$4</f>
        <v>0</v>
      </c>
      <c r="C29" s="80">
        <f t="shared" si="2"/>
        <v>0</v>
      </c>
      <c r="D29" s="80">
        <f t="shared" si="2"/>
        <v>0</v>
      </c>
      <c r="E29" s="80">
        <f t="shared" si="2"/>
        <v>0</v>
      </c>
      <c r="F29" s="80">
        <f t="shared" si="2"/>
        <v>0</v>
      </c>
      <c r="G29" s="80">
        <f t="shared" si="2"/>
        <v>0</v>
      </c>
      <c r="H29" s="80">
        <f t="shared" si="2"/>
        <v>0</v>
      </c>
      <c r="I29" s="80">
        <f t="shared" si="2"/>
        <v>0</v>
      </c>
      <c r="J29" s="80">
        <f t="shared" si="0"/>
        <v>0</v>
      </c>
      <c r="K29" s="80" t="str">
        <f t="shared" si="1"/>
        <v>низкий</v>
      </c>
      <c r="L29" s="79"/>
      <c r="M29" s="79"/>
      <c r="N29" s="79"/>
      <c r="O29" s="79"/>
    </row>
    <row r="30" spans="1:16" ht="18" x14ac:dyDescent="0.3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</row>
    <row r="31" spans="1:16" ht="18" x14ac:dyDescent="0.3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</row>
    <row r="32" spans="1:16" ht="18" x14ac:dyDescent="0.3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</row>
    <row r="33" spans="1:16" ht="18" x14ac:dyDescent="0.35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</row>
    <row r="34" spans="1:16" ht="18" x14ac:dyDescent="0.3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</row>
    <row r="35" spans="1:16" ht="18" x14ac:dyDescent="0.3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</row>
    <row r="36" spans="1:16" ht="18" x14ac:dyDescent="0.3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</row>
    <row r="37" spans="1:16" ht="18" x14ac:dyDescent="0.3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ht="18" x14ac:dyDescent="0.3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</row>
    <row r="39" spans="1:16" ht="18" x14ac:dyDescent="0.3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</row>
    <row r="40" spans="1:16" ht="18" x14ac:dyDescent="0.3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</row>
    <row r="41" spans="1:16" ht="18" x14ac:dyDescent="0.35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</row>
    <row r="42" spans="1:16" ht="18" x14ac:dyDescent="0.3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</row>
    <row r="43" spans="1:16" ht="18" x14ac:dyDescent="0.35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</row>
    <row r="44" spans="1:16" ht="18" x14ac:dyDescent="0.35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</row>
    <row r="45" spans="1:16" ht="18" x14ac:dyDescent="0.35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</row>
    <row r="46" spans="1:16" ht="18" x14ac:dyDescent="0.3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</row>
    <row r="47" spans="1:16" ht="18" x14ac:dyDescent="0.35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</row>
    <row r="48" spans="1:16" ht="18" x14ac:dyDescent="0.35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</row>
    <row r="49" spans="1:16" ht="18" x14ac:dyDescent="0.35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</row>
    <row r="50" spans="1:16" ht="18" x14ac:dyDescent="0.35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</row>
    <row r="51" spans="1:16" ht="18" x14ac:dyDescent="0.35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</row>
    <row r="52" spans="1:16" ht="18" x14ac:dyDescent="0.35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</row>
    <row r="53" spans="1:16" ht="18" x14ac:dyDescent="0.35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ht="18" x14ac:dyDescent="0.3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</row>
    <row r="55" spans="1:16" ht="18" x14ac:dyDescent="0.3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</row>
    <row r="56" spans="1:16" ht="18" x14ac:dyDescent="0.35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</row>
    <row r="57" spans="1:16" ht="18" x14ac:dyDescent="0.35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</row>
    <row r="58" spans="1:16" ht="18" x14ac:dyDescent="0.35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</row>
    <row r="59" spans="1:16" ht="18" x14ac:dyDescent="0.35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</row>
    <row r="60" spans="1:16" ht="18" x14ac:dyDescent="0.35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</row>
    <row r="61" spans="1:16" ht="18" x14ac:dyDescent="0.35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</row>
    <row r="62" spans="1:16" ht="18" x14ac:dyDescent="0.35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</row>
    <row r="63" spans="1:16" ht="18" x14ac:dyDescent="0.3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</row>
    <row r="64" spans="1:16" ht="18" x14ac:dyDescent="0.35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</row>
    <row r="65" spans="1:16" ht="18" x14ac:dyDescent="0.3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</row>
    <row r="68" spans="1:16" ht="18" x14ac:dyDescent="0.35">
      <c r="A68" s="79"/>
      <c r="B68" s="79" t="s">
        <v>39</v>
      </c>
      <c r="C68" s="79"/>
      <c r="D68" s="79"/>
      <c r="E68" s="79"/>
      <c r="F68" s="79"/>
    </row>
    <row r="69" spans="1:16" ht="18" x14ac:dyDescent="0.35">
      <c r="A69" s="79"/>
      <c r="B69" s="79"/>
      <c r="C69" s="79"/>
      <c r="D69" s="79"/>
      <c r="E69" s="79"/>
      <c r="F69" s="79"/>
    </row>
    <row r="70" spans="1:16" ht="18" x14ac:dyDescent="0.35">
      <c r="B70" s="79" t="s">
        <v>44</v>
      </c>
      <c r="C70" s="79" t="s">
        <v>46</v>
      </c>
      <c r="D70" s="79"/>
      <c r="E70" s="79"/>
    </row>
    <row r="71" spans="1:16" ht="18" x14ac:dyDescent="0.35">
      <c r="B71" s="79" t="s">
        <v>44</v>
      </c>
      <c r="C71" s="79" t="s">
        <v>47</v>
      </c>
      <c r="D71" s="79"/>
      <c r="E71" s="79"/>
    </row>
    <row r="72" spans="1:16" ht="18" x14ac:dyDescent="0.35">
      <c r="A72" s="79"/>
      <c r="B72" s="79" t="s">
        <v>44</v>
      </c>
      <c r="C72" s="79" t="s">
        <v>48</v>
      </c>
      <c r="D72" s="79"/>
      <c r="E72" s="79"/>
      <c r="F72" s="79"/>
    </row>
    <row r="73" spans="1:16" ht="18" x14ac:dyDescent="0.35">
      <c r="A73" s="79"/>
      <c r="B73" s="79" t="s">
        <v>44</v>
      </c>
      <c r="C73" s="124" t="s">
        <v>49</v>
      </c>
      <c r="D73" s="124"/>
      <c r="E73" s="124"/>
      <c r="F73" s="79"/>
    </row>
    <row r="74" spans="1:16" ht="18" x14ac:dyDescent="0.35">
      <c r="A74" s="79"/>
      <c r="B74" s="79"/>
      <c r="C74" s="79" t="s">
        <v>45</v>
      </c>
      <c r="D74" s="79"/>
      <c r="E74" s="79"/>
      <c r="F74" s="79"/>
    </row>
    <row r="75" spans="1:16" ht="18" x14ac:dyDescent="0.35">
      <c r="A75" s="79"/>
      <c r="B75" s="79" t="s">
        <v>40</v>
      </c>
      <c r="C75" s="79"/>
      <c r="D75" s="79"/>
      <c r="E75" s="79"/>
      <c r="F75" s="79"/>
    </row>
    <row r="76" spans="1:16" ht="18" x14ac:dyDescent="0.35">
      <c r="A76" s="79"/>
      <c r="B76" s="79"/>
      <c r="C76" s="79"/>
      <c r="D76" s="79"/>
      <c r="E76" s="79"/>
      <c r="F76" s="79"/>
    </row>
    <row r="77" spans="1:16" ht="18" x14ac:dyDescent="0.35">
      <c r="A77" s="79"/>
      <c r="B77" s="79"/>
      <c r="C77" s="79"/>
      <c r="D77" s="79"/>
      <c r="E77" s="79"/>
      <c r="F77" s="79"/>
    </row>
    <row r="78" spans="1:16" ht="18" x14ac:dyDescent="0.35">
      <c r="A78" s="79"/>
      <c r="B78" s="79"/>
      <c r="C78" s="79"/>
      <c r="D78" s="79"/>
      <c r="E78" s="79"/>
      <c r="F78" s="79"/>
    </row>
    <row r="79" spans="1:16" ht="18" x14ac:dyDescent="0.35">
      <c r="A79" s="79"/>
      <c r="B79" s="79"/>
      <c r="C79" s="79"/>
      <c r="D79" s="79"/>
      <c r="E79" s="79"/>
      <c r="F79" s="79"/>
    </row>
    <row r="80" spans="1:16" ht="18" x14ac:dyDescent="0.35">
      <c r="A80" s="79"/>
      <c r="B80" s="79" t="s">
        <v>41</v>
      </c>
      <c r="C80" s="79"/>
      <c r="D80" s="79"/>
      <c r="E80" s="79"/>
      <c r="F80" s="79"/>
    </row>
    <row r="81" spans="1:6" ht="18" x14ac:dyDescent="0.35">
      <c r="A81" s="79"/>
      <c r="B81" s="79"/>
      <c r="C81" s="79"/>
      <c r="D81" s="79"/>
      <c r="E81" s="79"/>
      <c r="F81" s="79"/>
    </row>
    <row r="82" spans="1:6" ht="18" x14ac:dyDescent="0.35">
      <c r="A82" s="79"/>
      <c r="B82" s="79"/>
      <c r="C82" s="79"/>
      <c r="D82" s="79"/>
      <c r="E82" s="79"/>
      <c r="F82" s="79"/>
    </row>
    <row r="83" spans="1:6" ht="18" x14ac:dyDescent="0.35">
      <c r="A83" s="79"/>
      <c r="B83" s="79"/>
      <c r="C83" s="79"/>
      <c r="D83" s="79"/>
      <c r="E83" s="79"/>
      <c r="F83" s="79"/>
    </row>
    <row r="84" spans="1:6" ht="18" x14ac:dyDescent="0.35">
      <c r="A84" s="79"/>
      <c r="B84" s="79" t="s">
        <v>42</v>
      </c>
      <c r="C84" s="79"/>
      <c r="D84" s="79"/>
      <c r="E84" s="79"/>
      <c r="F84" s="79"/>
    </row>
    <row r="85" spans="1:6" ht="18" x14ac:dyDescent="0.35">
      <c r="A85" s="79"/>
      <c r="B85" s="79" t="s">
        <v>43</v>
      </c>
      <c r="C85" s="79"/>
      <c r="D85" s="79"/>
      <c r="E85" s="79"/>
      <c r="F85" s="79"/>
    </row>
  </sheetData>
  <mergeCells count="1">
    <mergeCell ref="C73:E73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T86"/>
  <sheetViews>
    <sheetView topLeftCell="A4" zoomScale="50" zoomScaleNormal="50" workbookViewId="0">
      <selection activeCell="I12" sqref="B12:I12"/>
    </sheetView>
  </sheetViews>
  <sheetFormatPr defaultRowHeight="14.4" x14ac:dyDescent="0.3"/>
  <cols>
    <col min="1" max="1" width="24.6640625" customWidth="1"/>
    <col min="2" max="2" width="24.88671875" customWidth="1"/>
    <col min="3" max="3" width="28.88671875" customWidth="1"/>
    <col min="4" max="4" width="32.33203125" customWidth="1"/>
    <col min="5" max="5" width="33.5546875" customWidth="1"/>
    <col min="6" max="6" width="31.44140625" customWidth="1"/>
    <col min="7" max="7" width="27.5546875" customWidth="1"/>
    <col min="8" max="8" width="34.88671875" customWidth="1"/>
    <col min="9" max="9" width="25.109375" customWidth="1"/>
    <col min="10" max="10" width="17.88671875" bestFit="1" customWidth="1"/>
    <col min="11" max="11" width="29.5546875" customWidth="1"/>
    <col min="12" max="12" width="17.88671875" bestFit="1" customWidth="1"/>
    <col min="13" max="13" width="17.5546875" bestFit="1" customWidth="1"/>
    <col min="14" max="14" width="18" bestFit="1" customWidth="1"/>
    <col min="15" max="15" width="15.21875" bestFit="1" customWidth="1"/>
    <col min="16" max="16" width="18.88671875" bestFit="1" customWidth="1"/>
  </cols>
  <sheetData>
    <row r="1" spans="1:20" ht="18" x14ac:dyDescent="0.3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0" ht="18" x14ac:dyDescent="0.35">
      <c r="A2" s="79"/>
      <c r="B2" s="79"/>
      <c r="C2" s="79"/>
      <c r="D2" s="79"/>
      <c r="E2" s="79"/>
      <c r="F2" s="79"/>
      <c r="G2" s="79"/>
      <c r="H2" s="79"/>
      <c r="I2" s="79">
        <v>4.5999999999999996</v>
      </c>
      <c r="J2" s="79">
        <v>5</v>
      </c>
      <c r="K2" s="79" t="s">
        <v>10</v>
      </c>
      <c r="L2" s="79">
        <v>7</v>
      </c>
      <c r="M2" s="79"/>
      <c r="Q2" s="79"/>
      <c r="R2" s="79"/>
      <c r="S2" s="79"/>
      <c r="T2" s="79"/>
    </row>
    <row r="3" spans="1:20" ht="18" customHeight="1" x14ac:dyDescent="0.35">
      <c r="A3" s="78" t="str">
        <f>'Список детей НГ'!A3:B3</f>
        <v>Наименование группы:</v>
      </c>
      <c r="B3" s="78" t="str">
        <f>'Список детей НГ'!C3</f>
        <v>Группа раннего возраста</v>
      </c>
      <c r="D3" s="79"/>
      <c r="E3" s="79"/>
      <c r="F3" s="79"/>
      <c r="G3" s="79"/>
      <c r="H3" s="79"/>
      <c r="I3" s="79">
        <v>3.6</v>
      </c>
      <c r="J3" s="79">
        <v>4.5</v>
      </c>
      <c r="K3" s="79" t="s">
        <v>22</v>
      </c>
      <c r="L3" s="79"/>
      <c r="M3" s="79"/>
      <c r="Q3" s="79"/>
      <c r="R3" s="79"/>
      <c r="S3" s="79"/>
      <c r="T3" s="79"/>
    </row>
    <row r="4" spans="1:20" ht="18" customHeight="1" x14ac:dyDescent="0.35">
      <c r="A4" s="78" t="str">
        <f>'Список детей НГ'!A4:B4</f>
        <v>Кол-во детей в группе:</v>
      </c>
      <c r="B4" s="78">
        <f>'Список детей НГ'!C4</f>
        <v>25</v>
      </c>
      <c r="D4" s="79"/>
      <c r="E4" s="79"/>
      <c r="F4" s="79"/>
      <c r="G4" s="79"/>
      <c r="H4" s="79"/>
      <c r="I4" s="79">
        <v>2.6</v>
      </c>
      <c r="J4" s="79">
        <v>3.5</v>
      </c>
      <c r="K4" s="79" t="s">
        <v>11</v>
      </c>
      <c r="L4" s="79"/>
      <c r="M4" s="79"/>
      <c r="Q4" s="79"/>
      <c r="R4" s="79"/>
      <c r="S4" s="79"/>
      <c r="T4" s="79"/>
    </row>
    <row r="5" spans="1:20" ht="18" customHeight="1" x14ac:dyDescent="0.35">
      <c r="A5" s="78" t="str">
        <f>'Список детей НГ'!A5:B5</f>
        <v>Воспитатели:</v>
      </c>
      <c r="B5" s="78" t="str">
        <f>'Список детей НГ'!C5</f>
        <v>ФИО</v>
      </c>
      <c r="D5" s="79"/>
      <c r="E5" s="79"/>
      <c r="F5" s="79"/>
      <c r="G5" s="79"/>
      <c r="H5" s="79"/>
      <c r="I5" s="79">
        <v>1.6</v>
      </c>
      <c r="J5" s="79">
        <v>2.5</v>
      </c>
      <c r="K5" s="79" t="s">
        <v>121</v>
      </c>
      <c r="L5" s="79"/>
      <c r="M5" s="79"/>
      <c r="Q5" s="79"/>
      <c r="R5" s="79"/>
      <c r="S5" s="79"/>
      <c r="T5" s="79"/>
    </row>
    <row r="6" spans="1:20" ht="18" customHeight="1" x14ac:dyDescent="0.35">
      <c r="A6" s="78" t="str">
        <f>'Список детей НГ'!A6:B6</f>
        <v>Педагог-психолог:</v>
      </c>
      <c r="B6" s="78" t="str">
        <f>'Список детей НГ'!C6</f>
        <v>ФИО</v>
      </c>
      <c r="D6" s="79"/>
      <c r="E6" s="79"/>
      <c r="F6" s="79"/>
      <c r="G6" s="79"/>
      <c r="H6" s="79"/>
      <c r="I6" s="79"/>
      <c r="J6" s="79">
        <v>1.5</v>
      </c>
      <c r="K6" s="79" t="s">
        <v>12</v>
      </c>
      <c r="L6" s="79"/>
      <c r="M6" s="79"/>
      <c r="Q6" s="79"/>
      <c r="R6" s="79"/>
      <c r="S6" s="79"/>
      <c r="T6" s="79"/>
    </row>
    <row r="7" spans="1:20" ht="17.399999999999999" customHeight="1" x14ac:dyDescent="0.35">
      <c r="A7" s="78" t="str">
        <f>'Список детей НГ'!A7:B7</f>
        <v>Учитель - логопед</v>
      </c>
      <c r="B7" s="78" t="str">
        <f>'Список детей НГ'!C7</f>
        <v>ФИО</v>
      </c>
      <c r="D7" s="79"/>
      <c r="E7" s="79"/>
      <c r="F7" s="79"/>
      <c r="G7" s="79"/>
      <c r="H7" s="79"/>
      <c r="I7" s="79"/>
      <c r="J7" s="79"/>
      <c r="K7" s="79"/>
      <c r="L7" s="79"/>
      <c r="M7" s="79"/>
      <c r="Q7" s="79"/>
      <c r="R7" s="79"/>
      <c r="S7" s="79"/>
      <c r="T7" s="79"/>
    </row>
    <row r="8" spans="1:20" ht="18" customHeight="1" x14ac:dyDescent="0.35">
      <c r="A8" s="78" t="str">
        <f>'Список детей НГ'!A8:B8</f>
        <v>Музыкалный руководитель</v>
      </c>
      <c r="B8" s="78" t="str">
        <f>'Список детей НГ'!C8</f>
        <v>ФИО</v>
      </c>
      <c r="D8" s="12"/>
      <c r="E8" s="12"/>
      <c r="F8" s="12"/>
      <c r="G8" s="12"/>
      <c r="H8" s="12"/>
      <c r="I8" s="12"/>
      <c r="J8" s="12"/>
      <c r="K8" s="12"/>
      <c r="L8" s="12"/>
      <c r="M8" s="12"/>
      <c r="Q8" s="79"/>
      <c r="R8" s="79"/>
      <c r="S8" s="79"/>
      <c r="T8" s="79"/>
    </row>
    <row r="9" spans="1:20" ht="18.600000000000001" customHeight="1" thickBot="1" x14ac:dyDescent="0.4">
      <c r="A9" s="78" t="str">
        <f>'Список детей НГ'!A9:B9</f>
        <v>Инструктор по физической культуре</v>
      </c>
      <c r="B9" s="78" t="str">
        <f>'Список детей НГ'!C9</f>
        <v>ФИО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79"/>
      <c r="R9" s="79"/>
      <c r="S9" s="79"/>
      <c r="T9" s="79"/>
    </row>
    <row r="10" spans="1:20" ht="18.600000000000001" thickBot="1" x14ac:dyDescent="0.4">
      <c r="A10" s="78" t="str">
        <f>'Список детей НГ'!A10:B10</f>
        <v>Тьютор</v>
      </c>
      <c r="B10" s="78" t="str">
        <f>'Список детей НГ'!C10</f>
        <v>ФИО</v>
      </c>
      <c r="D10" s="8"/>
      <c r="E10" s="8"/>
      <c r="F10" s="8"/>
      <c r="G10" s="8"/>
      <c r="H10" s="8"/>
      <c r="I10" s="8"/>
      <c r="J10" s="12"/>
      <c r="K10" s="12"/>
      <c r="L10" s="12"/>
      <c r="M10" s="12"/>
      <c r="N10" s="12"/>
      <c r="O10" s="12"/>
      <c r="P10" s="12"/>
    </row>
    <row r="11" spans="1:20" ht="97.8" customHeight="1" x14ac:dyDescent="0.35">
      <c r="A11" s="60" t="s">
        <v>9</v>
      </c>
      <c r="B11" s="60" t="s">
        <v>86</v>
      </c>
      <c r="C11" s="60" t="s">
        <v>87</v>
      </c>
      <c r="D11" s="60" t="s">
        <v>88</v>
      </c>
      <c r="E11" s="60" t="s">
        <v>89</v>
      </c>
      <c r="F11" s="60" t="s">
        <v>91</v>
      </c>
      <c r="G11" s="60" t="s">
        <v>92</v>
      </c>
      <c r="H11" s="60" t="s">
        <v>90</v>
      </c>
      <c r="I11" s="60" t="s">
        <v>13</v>
      </c>
      <c r="J11" s="60" t="s">
        <v>19</v>
      </c>
      <c r="K11" s="60" t="s">
        <v>20</v>
      </c>
      <c r="L11" s="28"/>
      <c r="M11" s="79"/>
      <c r="N11" s="79"/>
      <c r="O11" s="79"/>
    </row>
    <row r="12" spans="1:20" ht="18" x14ac:dyDescent="0.35">
      <c r="A12" s="80">
        <f>'Список детей КГ '!B12</f>
        <v>0</v>
      </c>
      <c r="B12" s="79"/>
      <c r="C12" s="79"/>
      <c r="D12" s="79"/>
      <c r="E12" s="79"/>
      <c r="F12" s="79"/>
      <c r="G12" s="79"/>
      <c r="H12" s="79"/>
      <c r="I12" s="79"/>
      <c r="J12" s="79" t="e">
        <f t="shared" ref="J12:J30" si="0">AVERAGE(B12:I12)</f>
        <v>#DIV/0!</v>
      </c>
      <c r="K12" s="80" t="e">
        <f>IF(AND(J12&lt;$J$6),$K$6,IF(AND(J12&gt;$I$5,J12&lt;$J$5),$K$5,IF(AND(J12&lt;$J$4,J12&gt;$I$4),$K$4,IF(AND($I$3&gt;J12&gt;$J$3),$K$3,IF(AND($I$2&gt;J12&gt;$J$2),$K$2)))))</f>
        <v>#DIV/0!</v>
      </c>
      <c r="L12" s="79"/>
      <c r="M12" s="79"/>
      <c r="N12" s="79"/>
    </row>
    <row r="13" spans="1:20" ht="18" x14ac:dyDescent="0.35">
      <c r="A13" s="108">
        <f>'Список детей КГ '!B13</f>
        <v>0</v>
      </c>
      <c r="B13" s="79"/>
      <c r="C13" s="79"/>
      <c r="D13" s="79"/>
      <c r="E13" s="79"/>
      <c r="F13" s="79"/>
      <c r="G13" s="79"/>
      <c r="H13" s="79"/>
      <c r="I13" s="79"/>
      <c r="J13" s="83" t="e">
        <f t="shared" si="0"/>
        <v>#DIV/0!</v>
      </c>
      <c r="K13" s="85" t="e">
        <f t="shared" ref="K13:K30" si="1">IF(AND(J13&lt;$J$6),$K$6,IF(AND(J13&gt;$I$5,J13&lt;$J$5),$K$5,IF(AND(J13&lt;$J$4,J13&gt;$I$4),$K$4,IF(AND($I$3&gt;J13&gt;$J$3),$K$3,IF(AND($I$2&gt;J13&gt;$J$2),$K$2)))))</f>
        <v>#DIV/0!</v>
      </c>
      <c r="L13" s="79"/>
      <c r="M13" s="79"/>
      <c r="N13" s="79"/>
    </row>
    <row r="14" spans="1:20" ht="18" x14ac:dyDescent="0.35">
      <c r="A14" s="108">
        <f>'Список детей КГ '!B14</f>
        <v>0</v>
      </c>
      <c r="B14" s="79"/>
      <c r="C14" s="79"/>
      <c r="D14" s="79"/>
      <c r="E14" s="79"/>
      <c r="F14" s="79"/>
      <c r="G14" s="79"/>
      <c r="H14" s="79"/>
      <c r="I14" s="79"/>
      <c r="J14" s="83" t="e">
        <f t="shared" si="0"/>
        <v>#DIV/0!</v>
      </c>
      <c r="K14" s="85" t="e">
        <f t="shared" si="1"/>
        <v>#DIV/0!</v>
      </c>
      <c r="L14" s="79"/>
      <c r="M14" s="79"/>
      <c r="N14" s="79"/>
    </row>
    <row r="15" spans="1:20" ht="18" x14ac:dyDescent="0.35">
      <c r="A15" s="108">
        <f>'Список детей КГ '!B15</f>
        <v>0</v>
      </c>
      <c r="B15" s="13"/>
      <c r="C15" s="13"/>
      <c r="D15" s="13"/>
      <c r="E15" s="13"/>
      <c r="F15" s="13"/>
      <c r="G15" s="13"/>
      <c r="H15" s="13"/>
      <c r="I15" s="13"/>
      <c r="J15" s="83" t="e">
        <f t="shared" si="0"/>
        <v>#DIV/0!</v>
      </c>
      <c r="K15" s="85" t="e">
        <f t="shared" si="1"/>
        <v>#DIV/0!</v>
      </c>
      <c r="L15" s="79"/>
      <c r="M15" s="79"/>
      <c r="N15" s="79"/>
    </row>
    <row r="16" spans="1:20" ht="18" x14ac:dyDescent="0.35">
      <c r="A16" s="108">
        <f>'Список детей КГ '!B16</f>
        <v>0</v>
      </c>
      <c r="B16" s="79"/>
      <c r="C16" s="79"/>
      <c r="D16" s="79"/>
      <c r="E16" s="79"/>
      <c r="F16" s="79"/>
      <c r="G16" s="79"/>
      <c r="H16" s="79"/>
      <c r="I16" s="79"/>
      <c r="J16" s="83" t="e">
        <f t="shared" si="0"/>
        <v>#DIV/0!</v>
      </c>
      <c r="K16" s="85" t="e">
        <f t="shared" si="1"/>
        <v>#DIV/0!</v>
      </c>
      <c r="L16" s="79"/>
      <c r="M16" s="79"/>
      <c r="N16" s="79"/>
    </row>
    <row r="17" spans="1:15" ht="18" x14ac:dyDescent="0.35">
      <c r="A17" s="108">
        <f>'Список детей КГ '!B17</f>
        <v>0</v>
      </c>
      <c r="B17" s="79"/>
      <c r="C17" s="79"/>
      <c r="D17" s="79"/>
      <c r="E17" s="79"/>
      <c r="F17" s="79"/>
      <c r="G17" s="79"/>
      <c r="H17" s="79"/>
      <c r="I17" s="79"/>
      <c r="J17" s="83" t="e">
        <f t="shared" si="0"/>
        <v>#DIV/0!</v>
      </c>
      <c r="K17" s="85" t="e">
        <f t="shared" si="1"/>
        <v>#DIV/0!</v>
      </c>
      <c r="L17" s="79"/>
      <c r="M17" s="79"/>
      <c r="N17" s="79"/>
    </row>
    <row r="18" spans="1:15" ht="18" x14ac:dyDescent="0.35">
      <c r="A18" s="108">
        <f>'Список детей КГ '!B18</f>
        <v>0</v>
      </c>
      <c r="B18" s="79"/>
      <c r="C18" s="79"/>
      <c r="D18" s="79"/>
      <c r="E18" s="79"/>
      <c r="F18" s="79"/>
      <c r="G18" s="79"/>
      <c r="H18" s="79"/>
      <c r="I18" s="79"/>
      <c r="J18" s="83" t="e">
        <f t="shared" si="0"/>
        <v>#DIV/0!</v>
      </c>
      <c r="K18" s="85" t="e">
        <f t="shared" si="1"/>
        <v>#DIV/0!</v>
      </c>
      <c r="L18" s="79"/>
      <c r="M18" s="79"/>
      <c r="N18" s="79"/>
    </row>
    <row r="19" spans="1:15" ht="18" x14ac:dyDescent="0.35">
      <c r="A19" s="108">
        <f>'Список детей КГ '!B19</f>
        <v>0</v>
      </c>
      <c r="B19" s="79"/>
      <c r="C19" s="79"/>
      <c r="D19" s="79"/>
      <c r="E19" s="79"/>
      <c r="F19" s="79"/>
      <c r="G19" s="79"/>
      <c r="H19" s="79"/>
      <c r="I19" s="79"/>
      <c r="J19" s="83" t="e">
        <f t="shared" si="0"/>
        <v>#DIV/0!</v>
      </c>
      <c r="K19" s="85" t="e">
        <f t="shared" si="1"/>
        <v>#DIV/0!</v>
      </c>
      <c r="L19" s="79"/>
      <c r="M19" s="79"/>
      <c r="N19" s="79"/>
    </row>
    <row r="20" spans="1:15" ht="18" x14ac:dyDescent="0.35">
      <c r="A20" s="108">
        <f>'Список детей КГ '!B20</f>
        <v>0</v>
      </c>
      <c r="B20" s="79"/>
      <c r="C20" s="79"/>
      <c r="D20" s="79"/>
      <c r="E20" s="79"/>
      <c r="F20" s="79"/>
      <c r="G20" s="79"/>
      <c r="H20" s="79"/>
      <c r="I20" s="79"/>
      <c r="J20" s="83" t="e">
        <f t="shared" si="0"/>
        <v>#DIV/0!</v>
      </c>
      <c r="K20" s="85" t="e">
        <f t="shared" si="1"/>
        <v>#DIV/0!</v>
      </c>
      <c r="L20" s="79"/>
      <c r="M20" s="79"/>
      <c r="N20" s="79"/>
      <c r="O20" s="79"/>
    </row>
    <row r="21" spans="1:15" ht="18" x14ac:dyDescent="0.35">
      <c r="A21" s="108">
        <f>'Список детей КГ '!B21</f>
        <v>0</v>
      </c>
      <c r="B21" s="79"/>
      <c r="C21" s="79"/>
      <c r="D21" s="79"/>
      <c r="E21" s="79"/>
      <c r="F21" s="79"/>
      <c r="G21" s="79"/>
      <c r="H21" s="79"/>
      <c r="I21" s="79"/>
      <c r="J21" s="83" t="e">
        <f t="shared" si="0"/>
        <v>#DIV/0!</v>
      </c>
      <c r="K21" s="85" t="e">
        <f t="shared" si="1"/>
        <v>#DIV/0!</v>
      </c>
      <c r="L21" s="79"/>
      <c r="M21" s="79"/>
      <c r="N21" s="79"/>
      <c r="O21" s="79"/>
    </row>
    <row r="22" spans="1:15" ht="18" x14ac:dyDescent="0.35">
      <c r="A22" s="108">
        <f>'Список детей КГ '!B22</f>
        <v>0</v>
      </c>
      <c r="B22" s="79"/>
      <c r="C22" s="79"/>
      <c r="D22" s="79"/>
      <c r="E22" s="79"/>
      <c r="F22" s="79"/>
      <c r="G22" s="79"/>
      <c r="H22" s="79"/>
      <c r="I22" s="79"/>
      <c r="J22" s="83" t="e">
        <f t="shared" si="0"/>
        <v>#DIV/0!</v>
      </c>
      <c r="K22" s="85" t="e">
        <f t="shared" si="1"/>
        <v>#DIV/0!</v>
      </c>
      <c r="L22" s="79"/>
      <c r="M22" s="79"/>
      <c r="N22" s="79"/>
      <c r="O22" s="79"/>
    </row>
    <row r="23" spans="1:15" ht="18" x14ac:dyDescent="0.35">
      <c r="A23" s="108">
        <f>'Список детей КГ '!B23</f>
        <v>0</v>
      </c>
      <c r="B23" s="79"/>
      <c r="C23" s="79"/>
      <c r="D23" s="79"/>
      <c r="E23" s="79"/>
      <c r="F23" s="79"/>
      <c r="G23" s="79"/>
      <c r="H23" s="79"/>
      <c r="I23" s="79"/>
      <c r="J23" s="83" t="e">
        <f t="shared" si="0"/>
        <v>#DIV/0!</v>
      </c>
      <c r="K23" s="85" t="e">
        <f t="shared" si="1"/>
        <v>#DIV/0!</v>
      </c>
      <c r="L23" s="79"/>
      <c r="M23" s="79"/>
      <c r="N23" s="79"/>
      <c r="O23" s="79"/>
    </row>
    <row r="24" spans="1:15" ht="18" x14ac:dyDescent="0.35">
      <c r="A24" s="108">
        <f>'Список детей КГ '!B24</f>
        <v>0</v>
      </c>
      <c r="B24" s="79"/>
      <c r="C24" s="79"/>
      <c r="D24" s="79"/>
      <c r="E24" s="79"/>
      <c r="F24" s="79"/>
      <c r="G24" s="79"/>
      <c r="H24" s="79"/>
      <c r="I24" s="79"/>
      <c r="J24" s="83" t="e">
        <f t="shared" si="0"/>
        <v>#DIV/0!</v>
      </c>
      <c r="K24" s="85" t="e">
        <f t="shared" si="1"/>
        <v>#DIV/0!</v>
      </c>
      <c r="L24" s="79"/>
      <c r="M24" s="79"/>
      <c r="N24" s="79"/>
      <c r="O24" s="79"/>
    </row>
    <row r="25" spans="1:15" ht="18" x14ac:dyDescent="0.35">
      <c r="A25" s="108">
        <f>'Список детей КГ '!B25</f>
        <v>0</v>
      </c>
      <c r="B25" s="79"/>
      <c r="C25" s="79"/>
      <c r="D25" s="79"/>
      <c r="E25" s="79"/>
      <c r="F25" s="79"/>
      <c r="G25" s="79"/>
      <c r="H25" s="79"/>
      <c r="I25" s="79"/>
      <c r="J25" s="83" t="e">
        <f t="shared" si="0"/>
        <v>#DIV/0!</v>
      </c>
      <c r="K25" s="85" t="e">
        <f t="shared" si="1"/>
        <v>#DIV/0!</v>
      </c>
      <c r="L25" s="79"/>
      <c r="M25" s="79"/>
      <c r="N25" s="79"/>
      <c r="O25" s="79"/>
    </row>
    <row r="26" spans="1:15" ht="18" x14ac:dyDescent="0.35">
      <c r="A26" s="108">
        <f>'Список детей КГ '!B26</f>
        <v>0</v>
      </c>
      <c r="B26" s="79"/>
      <c r="C26" s="79"/>
      <c r="D26" s="79"/>
      <c r="E26" s="79"/>
      <c r="F26" s="79"/>
      <c r="G26" s="79"/>
      <c r="H26" s="79"/>
      <c r="I26" s="79"/>
      <c r="J26" s="83" t="e">
        <f t="shared" si="0"/>
        <v>#DIV/0!</v>
      </c>
      <c r="K26" s="85" t="e">
        <f t="shared" si="1"/>
        <v>#DIV/0!</v>
      </c>
      <c r="L26" s="79"/>
      <c r="M26" s="79"/>
      <c r="N26" s="79"/>
      <c r="O26" s="79"/>
    </row>
    <row r="27" spans="1:15" ht="18" x14ac:dyDescent="0.35">
      <c r="A27" s="108">
        <f>'Список детей КГ '!B27</f>
        <v>0</v>
      </c>
      <c r="B27" s="79"/>
      <c r="C27" s="79"/>
      <c r="D27" s="79"/>
      <c r="E27" s="79"/>
      <c r="F27" s="79"/>
      <c r="G27" s="79"/>
      <c r="H27" s="79"/>
      <c r="I27" s="79"/>
      <c r="J27" s="83" t="e">
        <f t="shared" si="0"/>
        <v>#DIV/0!</v>
      </c>
      <c r="K27" s="85" t="e">
        <f t="shared" si="1"/>
        <v>#DIV/0!</v>
      </c>
      <c r="L27" s="79"/>
      <c r="M27" s="79"/>
      <c r="N27" s="79"/>
      <c r="O27" s="79"/>
    </row>
    <row r="28" spans="1:15" ht="18" x14ac:dyDescent="0.35">
      <c r="A28" s="108">
        <f>'Список детей КГ '!B28</f>
        <v>0</v>
      </c>
      <c r="B28" s="79"/>
      <c r="C28" s="79"/>
      <c r="D28" s="79"/>
      <c r="E28" s="79"/>
      <c r="F28" s="79"/>
      <c r="G28" s="79"/>
      <c r="H28" s="79"/>
      <c r="I28" s="79"/>
      <c r="J28" s="83" t="e">
        <f t="shared" si="0"/>
        <v>#DIV/0!</v>
      </c>
      <c r="K28" s="85" t="e">
        <f t="shared" si="1"/>
        <v>#DIV/0!</v>
      </c>
      <c r="L28" s="79"/>
      <c r="M28" s="79"/>
      <c r="N28" s="79"/>
      <c r="O28" s="79"/>
    </row>
    <row r="29" spans="1:15" ht="18" x14ac:dyDescent="0.35">
      <c r="A29" s="80">
        <f>'Список детей НГ'!B28</f>
        <v>0</v>
      </c>
      <c r="B29" s="79"/>
      <c r="C29" s="79"/>
      <c r="D29" s="79"/>
      <c r="E29" s="79"/>
      <c r="F29" s="79"/>
      <c r="G29" s="79"/>
      <c r="H29" s="79"/>
      <c r="I29" s="79"/>
      <c r="J29" s="83" t="e">
        <f t="shared" si="0"/>
        <v>#DIV/0!</v>
      </c>
      <c r="K29" s="85" t="e">
        <f t="shared" si="1"/>
        <v>#DIV/0!</v>
      </c>
      <c r="L29" s="79"/>
      <c r="M29" s="79"/>
      <c r="N29" s="79"/>
      <c r="O29" s="79"/>
    </row>
    <row r="30" spans="1:15" ht="18" x14ac:dyDescent="0.35">
      <c r="A30" s="80" t="s">
        <v>23</v>
      </c>
      <c r="B30" s="80">
        <f t="shared" ref="B30:I30" si="2">SUM(B12:B29)/$B$4</f>
        <v>0</v>
      </c>
      <c r="C30" s="80">
        <f t="shared" si="2"/>
        <v>0</v>
      </c>
      <c r="D30" s="80">
        <f t="shared" si="2"/>
        <v>0</v>
      </c>
      <c r="E30" s="80">
        <f t="shared" si="2"/>
        <v>0</v>
      </c>
      <c r="F30" s="80">
        <f t="shared" si="2"/>
        <v>0</v>
      </c>
      <c r="G30" s="80">
        <f t="shared" si="2"/>
        <v>0</v>
      </c>
      <c r="H30" s="80">
        <f t="shared" si="2"/>
        <v>0</v>
      </c>
      <c r="I30" s="80">
        <f t="shared" si="2"/>
        <v>0</v>
      </c>
      <c r="J30" s="83">
        <f t="shared" si="0"/>
        <v>0</v>
      </c>
      <c r="K30" s="85" t="str">
        <f t="shared" si="1"/>
        <v>низкий</v>
      </c>
      <c r="L30" s="79"/>
      <c r="M30" s="79"/>
      <c r="N30" s="79"/>
      <c r="O30" s="79"/>
    </row>
    <row r="31" spans="1:15" ht="18" x14ac:dyDescent="0.3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5" ht="18" x14ac:dyDescent="0.3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</row>
    <row r="33" spans="1:16" ht="18" x14ac:dyDescent="0.35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</row>
    <row r="34" spans="1:16" ht="18" x14ac:dyDescent="0.3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</row>
    <row r="35" spans="1:16" ht="18" x14ac:dyDescent="0.3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</row>
    <row r="36" spans="1:16" ht="18" x14ac:dyDescent="0.3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37" spans="1:16" ht="18" x14ac:dyDescent="0.3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</row>
    <row r="38" spans="1:16" ht="18" x14ac:dyDescent="0.3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</row>
    <row r="39" spans="1:16" ht="18" x14ac:dyDescent="0.3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</row>
    <row r="40" spans="1:16" ht="18" x14ac:dyDescent="0.3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</row>
    <row r="41" spans="1:16" ht="18" x14ac:dyDescent="0.35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</row>
    <row r="42" spans="1:16" ht="18" x14ac:dyDescent="0.3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</row>
    <row r="43" spans="1:16" ht="18" x14ac:dyDescent="0.35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</row>
    <row r="44" spans="1:16" ht="18" x14ac:dyDescent="0.35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</row>
    <row r="45" spans="1:16" ht="18" x14ac:dyDescent="0.35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</row>
    <row r="46" spans="1:16" ht="18" x14ac:dyDescent="0.3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</row>
    <row r="47" spans="1:16" ht="18" x14ac:dyDescent="0.35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</row>
    <row r="48" spans="1:16" ht="18" x14ac:dyDescent="0.35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</row>
    <row r="49" spans="1:16" ht="18" x14ac:dyDescent="0.35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</row>
    <row r="50" spans="1:16" ht="18" x14ac:dyDescent="0.35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</row>
    <row r="51" spans="1:16" ht="18" x14ac:dyDescent="0.35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</row>
    <row r="52" spans="1:16" ht="18" x14ac:dyDescent="0.35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</row>
    <row r="53" spans="1:16" ht="18" x14ac:dyDescent="0.35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ht="18" x14ac:dyDescent="0.3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</row>
    <row r="55" spans="1:16" ht="18" x14ac:dyDescent="0.3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</row>
    <row r="56" spans="1:16" ht="18" x14ac:dyDescent="0.35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</row>
    <row r="57" spans="1:16" ht="18" x14ac:dyDescent="0.35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</row>
    <row r="58" spans="1:16" ht="18" x14ac:dyDescent="0.35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</row>
    <row r="59" spans="1:16" ht="18" x14ac:dyDescent="0.35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</row>
    <row r="60" spans="1:16" ht="18" x14ac:dyDescent="0.35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</row>
    <row r="61" spans="1:16" ht="18" x14ac:dyDescent="0.35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</row>
    <row r="62" spans="1:16" ht="18" x14ac:dyDescent="0.35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</row>
    <row r="63" spans="1:16" ht="18" x14ac:dyDescent="0.3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</row>
    <row r="64" spans="1:16" ht="18" x14ac:dyDescent="0.35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</row>
    <row r="65" spans="1:16" ht="18" x14ac:dyDescent="0.3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</row>
    <row r="66" spans="1:16" ht="18" x14ac:dyDescent="0.3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1:16" ht="18" x14ac:dyDescent="0.35">
      <c r="L67" s="79"/>
      <c r="M67" s="79"/>
      <c r="N67" s="79"/>
      <c r="O67" s="79"/>
      <c r="P67" s="79"/>
    </row>
    <row r="68" spans="1:16" ht="18" x14ac:dyDescent="0.35">
      <c r="L68" s="79"/>
      <c r="M68" s="79"/>
      <c r="N68" s="79"/>
      <c r="O68" s="79"/>
      <c r="P68" s="79"/>
    </row>
    <row r="69" spans="1:16" ht="18" x14ac:dyDescent="0.35">
      <c r="A69" s="79"/>
      <c r="B69" s="79" t="s">
        <v>39</v>
      </c>
      <c r="C69" s="79"/>
      <c r="D69" s="79"/>
      <c r="E69" s="79"/>
      <c r="F69" s="79"/>
      <c r="L69" s="79"/>
      <c r="M69" s="79"/>
      <c r="N69" s="79"/>
      <c r="O69" s="79"/>
      <c r="P69" s="79"/>
    </row>
    <row r="70" spans="1:16" ht="18" x14ac:dyDescent="0.35">
      <c r="A70" s="79"/>
      <c r="B70" s="79"/>
      <c r="C70" s="79"/>
      <c r="D70" s="79"/>
      <c r="E70" s="79"/>
      <c r="F70" s="79"/>
      <c r="L70" s="79"/>
      <c r="M70" s="79"/>
      <c r="N70" s="79"/>
      <c r="O70" s="79"/>
      <c r="P70" s="79"/>
    </row>
    <row r="71" spans="1:16" ht="18" x14ac:dyDescent="0.35">
      <c r="B71" s="79" t="s">
        <v>44</v>
      </c>
      <c r="C71" s="79" t="s">
        <v>46</v>
      </c>
      <c r="D71" s="79"/>
      <c r="E71" s="79"/>
      <c r="L71" s="79"/>
      <c r="M71" s="79"/>
      <c r="N71" s="79"/>
      <c r="O71" s="79"/>
      <c r="P71" s="79"/>
    </row>
    <row r="72" spans="1:16" ht="18" x14ac:dyDescent="0.35">
      <c r="B72" s="79" t="s">
        <v>44</v>
      </c>
      <c r="C72" s="79" t="s">
        <v>47</v>
      </c>
      <c r="D72" s="79"/>
      <c r="E72" s="79"/>
      <c r="L72" s="79"/>
      <c r="M72" s="79"/>
      <c r="N72" s="79"/>
      <c r="O72" s="79"/>
      <c r="P72" s="79"/>
    </row>
    <row r="73" spans="1:16" ht="18" x14ac:dyDescent="0.35">
      <c r="A73" s="79"/>
      <c r="B73" s="79" t="s">
        <v>44</v>
      </c>
      <c r="C73" s="79" t="s">
        <v>48</v>
      </c>
      <c r="D73" s="79"/>
      <c r="E73" s="79"/>
      <c r="F73" s="79"/>
      <c r="L73" s="79"/>
      <c r="M73" s="79"/>
      <c r="N73" s="79"/>
      <c r="O73" s="79"/>
      <c r="P73" s="79"/>
    </row>
    <row r="74" spans="1:16" ht="18" x14ac:dyDescent="0.35">
      <c r="A74" s="79"/>
      <c r="B74" s="79" t="s">
        <v>44</v>
      </c>
      <c r="C74" s="124" t="s">
        <v>49</v>
      </c>
      <c r="D74" s="124"/>
      <c r="E74" s="124"/>
      <c r="F74" s="79"/>
    </row>
    <row r="75" spans="1:16" ht="18" x14ac:dyDescent="0.35">
      <c r="A75" s="79"/>
      <c r="B75" s="79"/>
      <c r="C75" s="79" t="s">
        <v>45</v>
      </c>
      <c r="D75" s="79"/>
      <c r="E75" s="79"/>
      <c r="F75" s="79"/>
    </row>
    <row r="76" spans="1:16" ht="18" x14ac:dyDescent="0.35">
      <c r="A76" s="79"/>
      <c r="B76" s="79" t="s">
        <v>40</v>
      </c>
      <c r="C76" s="79"/>
      <c r="D76" s="79"/>
      <c r="E76" s="79"/>
      <c r="F76" s="79"/>
    </row>
    <row r="77" spans="1:16" ht="18" x14ac:dyDescent="0.35">
      <c r="A77" s="79"/>
      <c r="B77" s="79"/>
      <c r="C77" s="79"/>
      <c r="D77" s="79"/>
      <c r="E77" s="79"/>
      <c r="F77" s="79"/>
    </row>
    <row r="78" spans="1:16" ht="18" x14ac:dyDescent="0.35">
      <c r="A78" s="79"/>
      <c r="B78" s="79"/>
      <c r="C78" s="79"/>
      <c r="D78" s="79"/>
      <c r="E78" s="79"/>
      <c r="F78" s="79"/>
    </row>
    <row r="79" spans="1:16" ht="18" x14ac:dyDescent="0.35">
      <c r="A79" s="79"/>
      <c r="B79" s="79"/>
      <c r="C79" s="79"/>
      <c r="D79" s="79"/>
      <c r="E79" s="79"/>
      <c r="F79" s="79"/>
    </row>
    <row r="80" spans="1:16" ht="18" x14ac:dyDescent="0.35">
      <c r="A80" s="79"/>
      <c r="B80" s="79"/>
      <c r="C80" s="79"/>
      <c r="D80" s="79"/>
      <c r="E80" s="79"/>
      <c r="F80" s="79"/>
    </row>
    <row r="81" spans="1:6" ht="18" x14ac:dyDescent="0.35">
      <c r="A81" s="79"/>
      <c r="B81" s="79" t="s">
        <v>41</v>
      </c>
      <c r="C81" s="79"/>
      <c r="D81" s="79"/>
      <c r="E81" s="79"/>
      <c r="F81" s="79"/>
    </row>
    <row r="82" spans="1:6" ht="18" x14ac:dyDescent="0.35">
      <c r="A82" s="79"/>
      <c r="B82" s="79"/>
      <c r="C82" s="79"/>
      <c r="D82" s="79"/>
      <c r="E82" s="79"/>
      <c r="F82" s="79"/>
    </row>
    <row r="83" spans="1:6" ht="18" x14ac:dyDescent="0.35">
      <c r="A83" s="79"/>
      <c r="B83" s="79"/>
      <c r="C83" s="79"/>
      <c r="D83" s="79"/>
      <c r="E83" s="79"/>
      <c r="F83" s="79"/>
    </row>
    <row r="84" spans="1:6" ht="18" x14ac:dyDescent="0.35">
      <c r="A84" s="79"/>
      <c r="B84" s="79"/>
      <c r="C84" s="79"/>
      <c r="D84" s="79"/>
      <c r="E84" s="79"/>
      <c r="F84" s="79"/>
    </row>
    <row r="85" spans="1:6" ht="18" x14ac:dyDescent="0.35">
      <c r="A85" s="79"/>
      <c r="B85" s="79" t="s">
        <v>42</v>
      </c>
      <c r="C85" s="79"/>
      <c r="D85" s="79"/>
      <c r="E85" s="79"/>
      <c r="F85" s="79"/>
    </row>
    <row r="86" spans="1:6" ht="18" x14ac:dyDescent="0.35">
      <c r="A86" s="79"/>
      <c r="B86" s="79" t="s">
        <v>43</v>
      </c>
      <c r="C86" s="79"/>
      <c r="D86" s="79"/>
      <c r="E86" s="79"/>
      <c r="F86" s="79"/>
    </row>
  </sheetData>
  <mergeCells count="1">
    <mergeCell ref="C74:E74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5"/>
  </sheetPr>
  <dimension ref="A1:Q100"/>
  <sheetViews>
    <sheetView zoomScale="40" zoomScaleNormal="40" workbookViewId="0">
      <selection activeCell="D4" sqref="D4"/>
    </sheetView>
  </sheetViews>
  <sheetFormatPr defaultRowHeight="14.4" x14ac:dyDescent="0.3"/>
  <cols>
    <col min="1" max="1" width="3" customWidth="1"/>
    <col min="2" max="2" width="19.6640625" customWidth="1"/>
    <col min="3" max="3" width="57" customWidth="1"/>
    <col min="4" max="4" width="81.88671875" customWidth="1"/>
    <col min="5" max="5" width="34.77734375" customWidth="1"/>
    <col min="6" max="6" width="61.88671875" customWidth="1"/>
    <col min="7" max="7" width="64.5546875" customWidth="1"/>
    <col min="8" max="8" width="13.44140625" customWidth="1"/>
    <col min="9" max="9" width="18.77734375" customWidth="1"/>
  </cols>
  <sheetData>
    <row r="1" spans="1:17" ht="15" customHeight="1" thickBot="1" x14ac:dyDescent="0.4">
      <c r="A1" s="129" t="s">
        <v>0</v>
      </c>
      <c r="B1" s="130"/>
      <c r="C1" s="130"/>
      <c r="D1" s="130"/>
      <c r="E1" s="130"/>
      <c r="F1" s="130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18.600000000000001" thickBot="1" x14ac:dyDescent="0.4">
      <c r="A2" s="5"/>
      <c r="B2" s="5"/>
      <c r="C2" s="5"/>
      <c r="D2" s="5"/>
      <c r="E2" s="5"/>
      <c r="F2" s="5"/>
      <c r="G2" s="15">
        <v>5</v>
      </c>
      <c r="H2" s="15"/>
      <c r="I2" s="15">
        <v>5</v>
      </c>
      <c r="J2" s="15"/>
      <c r="K2" s="6">
        <v>4.7</v>
      </c>
      <c r="L2" s="6">
        <v>5</v>
      </c>
      <c r="M2" s="15" t="s">
        <v>10</v>
      </c>
      <c r="N2" s="15"/>
      <c r="O2" s="15"/>
      <c r="P2" s="15"/>
      <c r="Q2" s="15"/>
    </row>
    <row r="3" spans="1:17" ht="15" customHeight="1" thickBot="1" x14ac:dyDescent="0.4">
      <c r="A3" s="126" t="str">
        <f>'[1]Социально-коммун. разв. КГ  '!A3:C3</f>
        <v>Кол--во детей в группе</v>
      </c>
      <c r="B3" s="127"/>
      <c r="C3" s="128"/>
      <c r="D3" s="17">
        <f>'Список детей СГ '!C4</f>
        <v>25</v>
      </c>
      <c r="E3" s="5"/>
      <c r="F3" s="5"/>
      <c r="G3" s="15">
        <v>4</v>
      </c>
      <c r="H3" s="15"/>
      <c r="I3" s="15"/>
      <c r="J3" s="15"/>
      <c r="K3" s="6">
        <v>3.7</v>
      </c>
      <c r="L3" s="6">
        <v>4.5999999999999996</v>
      </c>
      <c r="M3" s="15" t="s">
        <v>22</v>
      </c>
      <c r="N3" s="15"/>
      <c r="O3" s="15"/>
      <c r="P3" s="15"/>
      <c r="Q3" s="15"/>
    </row>
    <row r="4" spans="1:17" ht="15" customHeight="1" thickBot="1" x14ac:dyDescent="0.4">
      <c r="A4" s="126" t="str">
        <f>'[1]Социально-коммун. разв. КГ  '!A4:C4</f>
        <v>Ф.И.О. воспитателя</v>
      </c>
      <c r="B4" s="127"/>
      <c r="C4" s="128"/>
      <c r="D4" s="17" t="str">
        <f>'Список детей СГ '!C5</f>
        <v>ФИО</v>
      </c>
      <c r="E4" s="5"/>
      <c r="F4" s="5"/>
      <c r="G4" s="15">
        <v>3</v>
      </c>
      <c r="H4" s="15"/>
      <c r="I4" s="15"/>
      <c r="J4" s="15"/>
      <c r="K4" s="6">
        <v>2.7</v>
      </c>
      <c r="L4" s="6">
        <v>3.6</v>
      </c>
      <c r="M4" s="15" t="s">
        <v>11</v>
      </c>
      <c r="N4" s="15"/>
      <c r="O4" s="15"/>
      <c r="P4" s="15"/>
      <c r="Q4" s="15"/>
    </row>
    <row r="5" spans="1:17" ht="15" customHeight="1" thickBot="1" x14ac:dyDescent="0.4">
      <c r="A5" s="126" t="str">
        <f>'[1]Социально-коммун. разв. КГ  '!A5:C5</f>
        <v>Ф.И.О. учителя - логопеда</v>
      </c>
      <c r="B5" s="127"/>
      <c r="C5" s="128"/>
      <c r="D5" s="17" t="str">
        <f>'Список детей СГ '!C6</f>
        <v>ФИО</v>
      </c>
      <c r="E5" s="5"/>
      <c r="F5" s="5"/>
      <c r="G5" s="15">
        <v>2</v>
      </c>
      <c r="H5" s="15"/>
      <c r="I5" s="15"/>
      <c r="J5" s="15"/>
      <c r="K5" s="6">
        <v>1.7</v>
      </c>
      <c r="L5" s="6">
        <v>2.6</v>
      </c>
      <c r="M5" s="15" t="s">
        <v>21</v>
      </c>
      <c r="N5" s="15"/>
      <c r="O5" s="15"/>
      <c r="P5" s="15"/>
      <c r="Q5" s="15"/>
    </row>
    <row r="6" spans="1:17" ht="15" customHeight="1" thickBot="1" x14ac:dyDescent="0.4">
      <c r="A6" s="126" t="str">
        <f>'[1]Социально-коммун. разв. КГ  '!A6:C6</f>
        <v>Ф.И.О. музыкального руководителя</v>
      </c>
      <c r="B6" s="127"/>
      <c r="C6" s="128"/>
      <c r="D6" s="17" t="str">
        <f>'Список детей СГ '!C7</f>
        <v>ФИО</v>
      </c>
      <c r="E6" s="5"/>
      <c r="F6" s="5"/>
      <c r="G6" s="15">
        <v>1</v>
      </c>
      <c r="H6" s="15"/>
      <c r="I6" s="15"/>
      <c r="J6" s="15"/>
      <c r="K6" s="6"/>
      <c r="L6" s="6">
        <v>1.6</v>
      </c>
      <c r="M6" s="15" t="s">
        <v>12</v>
      </c>
      <c r="N6" s="15"/>
      <c r="O6" s="15"/>
      <c r="P6" s="15"/>
      <c r="Q6" s="15"/>
    </row>
    <row r="7" spans="1:17" ht="15" customHeight="1" thickBot="1" x14ac:dyDescent="0.4">
      <c r="A7" s="126" t="str">
        <f>'[1]Социально-коммун. разв. КГ  '!A7:C7</f>
        <v>Ф.И.О. инструктора по физичесой культуре</v>
      </c>
      <c r="B7" s="127"/>
      <c r="C7" s="128"/>
      <c r="D7" s="17" t="str">
        <f>'Список детей СГ '!C8</f>
        <v>ФИО</v>
      </c>
      <c r="E7" s="5"/>
      <c r="F7" s="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15" customHeight="1" thickBot="1" x14ac:dyDescent="0.4">
      <c r="A8" s="126" t="str">
        <f>'[1]Социально-коммун. разв. КГ  '!A8:C8</f>
        <v>Ф.И.О педагога психолога</v>
      </c>
      <c r="B8" s="127"/>
      <c r="C8" s="128"/>
      <c r="D8" s="17" t="str">
        <f>'Список детей СГ '!C9</f>
        <v>ФИО</v>
      </c>
      <c r="E8" s="5"/>
      <c r="F8" s="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15" customHeight="1" thickBot="1" x14ac:dyDescent="0.4">
      <c r="A9" s="126" t="str">
        <f>'[1]Социально-коммун. разв. КГ  '!A9:C9</f>
        <v>Ф.И.О. тьютора</v>
      </c>
      <c r="B9" s="127"/>
      <c r="C9" s="128"/>
      <c r="D9" s="17" t="str">
        <f>'Список детей СГ '!C10</f>
        <v>ФИО</v>
      </c>
      <c r="E9" s="5"/>
      <c r="F9" s="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18.600000000000001" thickBot="1" x14ac:dyDescent="0.4">
      <c r="A10" s="5"/>
      <c r="B10" s="5"/>
      <c r="C10" s="5"/>
      <c r="D10" s="5"/>
      <c r="E10" s="5"/>
      <c r="F10" s="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54.6" thickBot="1" x14ac:dyDescent="0.4">
      <c r="A11" s="47" t="s">
        <v>8</v>
      </c>
      <c r="B11" s="54" t="s">
        <v>9</v>
      </c>
      <c r="C11" s="55" t="s">
        <v>14</v>
      </c>
      <c r="D11" s="56" t="s">
        <v>15</v>
      </c>
      <c r="E11" s="56" t="s">
        <v>16</v>
      </c>
      <c r="F11" s="56" t="s">
        <v>17</v>
      </c>
      <c r="G11" s="56" t="s">
        <v>18</v>
      </c>
      <c r="H11" s="53" t="s">
        <v>19</v>
      </c>
      <c r="I11" s="53" t="s">
        <v>20</v>
      </c>
      <c r="J11" s="15"/>
      <c r="K11" s="15"/>
      <c r="L11" s="15"/>
      <c r="M11" s="15"/>
      <c r="N11" s="15"/>
      <c r="O11" s="15"/>
      <c r="P11" s="15"/>
      <c r="Q11" s="15"/>
    </row>
    <row r="12" spans="1:17" ht="18.600000000000001" thickBot="1" x14ac:dyDescent="0.4">
      <c r="A12" s="47">
        <v>1</v>
      </c>
      <c r="B12" s="49">
        <f>'Список детей СГ '!B12</f>
        <v>0</v>
      </c>
      <c r="C12" s="15">
        <v>5</v>
      </c>
      <c r="D12" s="15"/>
      <c r="E12" s="15"/>
      <c r="F12" s="15"/>
      <c r="G12" s="15"/>
      <c r="H12" s="15">
        <f t="shared" ref="H12:H36" si="0">SUM($C12:$G12)/$I$2</f>
        <v>1</v>
      </c>
      <c r="I12" s="26" t="str">
        <f t="shared" ref="I12:I37" si="1">IF(AND(H12&lt;$L$6),$M$6,IF(AND(H12&gt;$K$5,H12&lt;$L$5),$M$5,IF(AND(H12&lt;$L$4,H12&gt;$K$4),$M$4,IF(AND(H12&gt;$K$3,H12&lt;$L$3),$M$3,IF(AND(H12&gt;$K$2,H12&lt;$L$2),$M$2)))))</f>
        <v>низкий</v>
      </c>
      <c r="J12" s="15"/>
      <c r="K12" s="15"/>
      <c r="L12" s="15"/>
      <c r="M12" s="15"/>
      <c r="N12" s="15"/>
      <c r="O12" s="15"/>
      <c r="P12" s="15"/>
      <c r="Q12" s="15"/>
    </row>
    <row r="13" spans="1:17" ht="18.600000000000001" thickBot="1" x14ac:dyDescent="0.4">
      <c r="A13" s="17">
        <v>2</v>
      </c>
      <c r="B13" s="49">
        <f>'Список детей СГ '!B13</f>
        <v>0</v>
      </c>
      <c r="C13" s="15">
        <v>4</v>
      </c>
      <c r="D13" s="15"/>
      <c r="E13" s="15"/>
      <c r="F13" s="15"/>
      <c r="G13" s="15"/>
      <c r="H13" s="15">
        <f t="shared" si="0"/>
        <v>0.8</v>
      </c>
      <c r="I13" s="26" t="str">
        <f t="shared" si="1"/>
        <v>низкий</v>
      </c>
      <c r="J13" s="15"/>
      <c r="K13" s="15"/>
      <c r="L13" s="15"/>
      <c r="M13" s="15"/>
      <c r="N13" s="15"/>
      <c r="O13" s="15"/>
      <c r="P13" s="15"/>
      <c r="Q13" s="15"/>
    </row>
    <row r="14" spans="1:17" ht="18.600000000000001" thickBot="1" x14ac:dyDescent="0.4">
      <c r="A14" s="17">
        <v>3</v>
      </c>
      <c r="B14" s="49">
        <f>'Список детей СГ '!B14</f>
        <v>0</v>
      </c>
      <c r="C14" s="15">
        <v>2</v>
      </c>
      <c r="D14" s="15"/>
      <c r="E14" s="15"/>
      <c r="F14" s="15"/>
      <c r="G14" s="15"/>
      <c r="H14" s="15">
        <f t="shared" si="0"/>
        <v>0.4</v>
      </c>
      <c r="I14" s="26" t="str">
        <f t="shared" si="1"/>
        <v>низкий</v>
      </c>
      <c r="J14" s="15"/>
      <c r="K14" s="15"/>
      <c r="L14" s="15"/>
      <c r="M14" s="15"/>
      <c r="N14" s="15"/>
      <c r="O14" s="15"/>
      <c r="P14" s="15"/>
      <c r="Q14" s="15"/>
    </row>
    <row r="15" spans="1:17" ht="18.600000000000001" thickBot="1" x14ac:dyDescent="0.4">
      <c r="A15" s="17">
        <v>4</v>
      </c>
      <c r="B15" s="49">
        <f>'Список детей СГ '!B15</f>
        <v>0</v>
      </c>
      <c r="C15" s="15">
        <v>1</v>
      </c>
      <c r="D15" s="15"/>
      <c r="E15" s="15"/>
      <c r="F15" s="15"/>
      <c r="G15" s="15"/>
      <c r="H15" s="15">
        <f t="shared" si="0"/>
        <v>0.2</v>
      </c>
      <c r="I15" s="26" t="str">
        <f t="shared" si="1"/>
        <v>низкий</v>
      </c>
      <c r="J15" s="15"/>
      <c r="K15" s="15"/>
      <c r="L15" s="15"/>
      <c r="M15" s="15"/>
      <c r="N15" s="15"/>
      <c r="O15" s="15"/>
      <c r="P15" s="15"/>
      <c r="Q15" s="15"/>
    </row>
    <row r="16" spans="1:17" ht="18.600000000000001" thickBot="1" x14ac:dyDescent="0.4">
      <c r="A16" s="17">
        <v>5</v>
      </c>
      <c r="B16" s="49">
        <f>'Список детей СГ '!B16</f>
        <v>0</v>
      </c>
      <c r="C16" s="15">
        <v>5</v>
      </c>
      <c r="D16" s="15"/>
      <c r="E16" s="15"/>
      <c r="F16" s="15"/>
      <c r="G16" s="15"/>
      <c r="H16" s="15">
        <f t="shared" si="0"/>
        <v>1</v>
      </c>
      <c r="I16" s="26" t="str">
        <f t="shared" si="1"/>
        <v>низкий</v>
      </c>
      <c r="J16" s="15"/>
      <c r="K16" s="15"/>
      <c r="L16" s="15"/>
      <c r="M16" s="15"/>
      <c r="N16" s="15"/>
      <c r="O16" s="15"/>
      <c r="P16" s="15"/>
      <c r="Q16" s="15"/>
    </row>
    <row r="17" spans="1:17" ht="18.600000000000001" thickBot="1" x14ac:dyDescent="0.4">
      <c r="A17" s="17">
        <v>6</v>
      </c>
      <c r="B17" s="49">
        <f>'Список детей СГ '!B17</f>
        <v>0</v>
      </c>
      <c r="C17" s="15">
        <v>4</v>
      </c>
      <c r="D17" s="15"/>
      <c r="E17" s="15"/>
      <c r="F17" s="15"/>
      <c r="G17" s="15"/>
      <c r="H17" s="15">
        <f t="shared" si="0"/>
        <v>0.8</v>
      </c>
      <c r="I17" s="26" t="str">
        <f t="shared" si="1"/>
        <v>низкий</v>
      </c>
      <c r="J17" s="15"/>
      <c r="K17" s="15"/>
      <c r="L17" s="15"/>
      <c r="M17" s="15"/>
      <c r="N17" s="15"/>
      <c r="O17" s="15"/>
      <c r="P17" s="15"/>
      <c r="Q17" s="15"/>
    </row>
    <row r="18" spans="1:17" ht="18.600000000000001" thickBot="1" x14ac:dyDescent="0.4">
      <c r="A18" s="17">
        <v>7</v>
      </c>
      <c r="B18" s="49">
        <f>'Список детей СГ '!B18</f>
        <v>0</v>
      </c>
      <c r="C18" s="15">
        <v>2</v>
      </c>
      <c r="D18" s="15"/>
      <c r="E18" s="15"/>
      <c r="F18" s="15"/>
      <c r="G18" s="15"/>
      <c r="H18" s="15">
        <f t="shared" si="0"/>
        <v>0.4</v>
      </c>
      <c r="I18" s="26" t="str">
        <f t="shared" si="1"/>
        <v>низкий</v>
      </c>
      <c r="J18" s="15"/>
      <c r="K18" s="15"/>
      <c r="L18" s="15"/>
      <c r="M18" s="15"/>
      <c r="N18" s="15"/>
      <c r="O18" s="15"/>
      <c r="P18" s="15"/>
      <c r="Q18" s="15"/>
    </row>
    <row r="19" spans="1:17" ht="18.600000000000001" thickBot="1" x14ac:dyDescent="0.4">
      <c r="A19" s="17">
        <v>8</v>
      </c>
      <c r="B19" s="49">
        <f>'Список детей СГ '!B19</f>
        <v>0</v>
      </c>
      <c r="C19" s="15">
        <v>5</v>
      </c>
      <c r="D19" s="15"/>
      <c r="E19" s="15"/>
      <c r="F19" s="15"/>
      <c r="G19" s="15"/>
      <c r="H19" s="15">
        <f>SUM($C19:$G19)/$I$2</f>
        <v>1</v>
      </c>
      <c r="I19" s="26" t="str">
        <f t="shared" si="1"/>
        <v>низкий</v>
      </c>
      <c r="J19" s="15"/>
      <c r="K19" s="15"/>
      <c r="L19" s="15"/>
      <c r="M19" s="15"/>
      <c r="N19" s="15"/>
      <c r="O19" s="15"/>
      <c r="P19" s="15"/>
      <c r="Q19" s="15"/>
    </row>
    <row r="20" spans="1:17" ht="18.600000000000001" thickBot="1" x14ac:dyDescent="0.4">
      <c r="A20" s="17">
        <v>9</v>
      </c>
      <c r="B20" s="49">
        <f>'Список детей СГ '!B20</f>
        <v>0</v>
      </c>
      <c r="C20" s="15">
        <v>3</v>
      </c>
      <c r="D20" s="15"/>
      <c r="E20" s="15"/>
      <c r="F20" s="15"/>
      <c r="G20" s="15"/>
      <c r="H20" s="15">
        <f t="shared" si="0"/>
        <v>0.6</v>
      </c>
      <c r="I20" s="26" t="str">
        <f t="shared" si="1"/>
        <v>низкий</v>
      </c>
      <c r="J20" s="15"/>
      <c r="K20" s="15"/>
      <c r="L20" s="15"/>
      <c r="M20" s="15"/>
      <c r="N20" s="15"/>
      <c r="O20" s="15"/>
      <c r="P20" s="15"/>
      <c r="Q20" s="15"/>
    </row>
    <row r="21" spans="1:17" ht="18.600000000000001" thickBot="1" x14ac:dyDescent="0.4">
      <c r="A21" s="17">
        <v>10</v>
      </c>
      <c r="B21" s="49">
        <f>'Список детей СГ '!B21</f>
        <v>0</v>
      </c>
      <c r="C21" s="15">
        <v>1</v>
      </c>
      <c r="D21" s="15"/>
      <c r="E21" s="15"/>
      <c r="F21" s="15"/>
      <c r="G21" s="15"/>
      <c r="H21" s="15">
        <f t="shared" si="0"/>
        <v>0.2</v>
      </c>
      <c r="I21" s="26" t="str">
        <f t="shared" si="1"/>
        <v>низкий</v>
      </c>
      <c r="J21" s="15"/>
      <c r="K21" s="15"/>
      <c r="L21" s="15"/>
      <c r="M21" s="15"/>
      <c r="N21" s="15"/>
      <c r="O21" s="15"/>
      <c r="P21" s="15"/>
      <c r="Q21" s="15"/>
    </row>
    <row r="22" spans="1:17" ht="18.600000000000001" thickBot="1" x14ac:dyDescent="0.4">
      <c r="A22" s="17">
        <v>11</v>
      </c>
      <c r="B22" s="49">
        <f>'Список детей СГ '!B22</f>
        <v>0</v>
      </c>
      <c r="C22" s="15">
        <v>5</v>
      </c>
      <c r="D22" s="15"/>
      <c r="E22" s="15"/>
      <c r="F22" s="15"/>
      <c r="G22" s="15"/>
      <c r="H22" s="15">
        <f t="shared" si="0"/>
        <v>1</v>
      </c>
      <c r="I22" s="26" t="str">
        <f t="shared" si="1"/>
        <v>низкий</v>
      </c>
      <c r="J22" s="15"/>
      <c r="K22" s="15"/>
      <c r="L22" s="15"/>
      <c r="M22" s="15"/>
      <c r="N22" s="15"/>
      <c r="O22" s="15"/>
      <c r="P22" s="15"/>
      <c r="Q22" s="15"/>
    </row>
    <row r="23" spans="1:17" ht="18.600000000000001" thickBot="1" x14ac:dyDescent="0.4">
      <c r="A23" s="17">
        <v>12</v>
      </c>
      <c r="B23" s="49">
        <f>'Список детей СГ '!B23</f>
        <v>0</v>
      </c>
      <c r="C23" s="15">
        <v>4</v>
      </c>
      <c r="D23" s="15"/>
      <c r="E23" s="15"/>
      <c r="F23" s="15"/>
      <c r="G23" s="15"/>
      <c r="H23" s="15">
        <f t="shared" si="0"/>
        <v>0.8</v>
      </c>
      <c r="I23" s="26" t="str">
        <f t="shared" si="1"/>
        <v>низкий</v>
      </c>
      <c r="J23" s="15"/>
      <c r="K23" s="15"/>
      <c r="L23" s="15"/>
      <c r="M23" s="15"/>
      <c r="N23" s="15"/>
      <c r="O23" s="15"/>
      <c r="P23" s="15"/>
      <c r="Q23" s="15"/>
    </row>
    <row r="24" spans="1:17" ht="18.600000000000001" thickBot="1" x14ac:dyDescent="0.4">
      <c r="A24" s="17">
        <v>13</v>
      </c>
      <c r="B24" s="49">
        <f>'Список детей СГ '!B24</f>
        <v>0</v>
      </c>
      <c r="C24" s="15">
        <v>2</v>
      </c>
      <c r="D24" s="15"/>
      <c r="E24" s="15"/>
      <c r="F24" s="15"/>
      <c r="G24" s="15"/>
      <c r="H24" s="15">
        <f t="shared" si="0"/>
        <v>0.4</v>
      </c>
      <c r="I24" s="26" t="str">
        <f t="shared" si="1"/>
        <v>низкий</v>
      </c>
      <c r="J24" s="15"/>
      <c r="K24" s="15"/>
      <c r="L24" s="15"/>
      <c r="M24" s="15"/>
      <c r="N24" s="15"/>
      <c r="O24" s="15"/>
      <c r="P24" s="15"/>
      <c r="Q24" s="15"/>
    </row>
    <row r="25" spans="1:17" ht="18.600000000000001" thickBot="1" x14ac:dyDescent="0.4">
      <c r="A25" s="17">
        <v>14</v>
      </c>
      <c r="B25" s="49">
        <f>'Список детей СГ '!B25</f>
        <v>0</v>
      </c>
      <c r="C25" s="15">
        <v>3</v>
      </c>
      <c r="D25" s="15"/>
      <c r="E25" s="15"/>
      <c r="F25" s="15"/>
      <c r="G25" s="15"/>
      <c r="H25" s="15">
        <f t="shared" si="0"/>
        <v>0.6</v>
      </c>
      <c r="I25" s="26" t="str">
        <f t="shared" si="1"/>
        <v>низкий</v>
      </c>
      <c r="J25" s="15"/>
      <c r="K25" s="15"/>
      <c r="L25" s="15"/>
      <c r="M25" s="15"/>
      <c r="N25" s="15"/>
      <c r="O25" s="15"/>
      <c r="P25" s="15"/>
      <c r="Q25" s="15"/>
    </row>
    <row r="26" spans="1:17" ht="18.600000000000001" thickBot="1" x14ac:dyDescent="0.4">
      <c r="A26" s="17">
        <v>15</v>
      </c>
      <c r="B26" s="49">
        <f>'Список детей СГ '!B26</f>
        <v>0</v>
      </c>
      <c r="C26" s="15">
        <v>1</v>
      </c>
      <c r="D26" s="15"/>
      <c r="E26" s="15"/>
      <c r="F26" s="15"/>
      <c r="G26" s="15"/>
      <c r="H26" s="15">
        <f t="shared" si="0"/>
        <v>0.2</v>
      </c>
      <c r="I26" s="26" t="str">
        <f t="shared" si="1"/>
        <v>низкий</v>
      </c>
      <c r="J26" s="15"/>
      <c r="K26" s="15"/>
      <c r="L26" s="15"/>
      <c r="M26" s="15"/>
      <c r="N26" s="15"/>
      <c r="O26" s="15"/>
      <c r="P26" s="15"/>
      <c r="Q26" s="15"/>
    </row>
    <row r="27" spans="1:17" ht="18.600000000000001" thickBot="1" x14ac:dyDescent="0.4">
      <c r="A27" s="17">
        <v>16</v>
      </c>
      <c r="B27" s="49" t="e">
        <f>'Список детей СГ '!#REF!</f>
        <v>#REF!</v>
      </c>
      <c r="C27" s="15">
        <v>5</v>
      </c>
      <c r="D27" s="15"/>
      <c r="E27" s="15"/>
      <c r="F27" s="15"/>
      <c r="G27" s="15"/>
      <c r="H27" s="15">
        <f t="shared" si="0"/>
        <v>1</v>
      </c>
      <c r="I27" s="26" t="str">
        <f t="shared" si="1"/>
        <v>низкий</v>
      </c>
      <c r="J27" s="15"/>
      <c r="K27" s="15"/>
      <c r="L27" s="15"/>
      <c r="M27" s="15"/>
      <c r="N27" s="15"/>
      <c r="O27" s="15"/>
      <c r="P27" s="15"/>
      <c r="Q27" s="15"/>
    </row>
    <row r="28" spans="1:17" ht="18.600000000000001" thickBot="1" x14ac:dyDescent="0.4">
      <c r="A28" s="17">
        <v>17</v>
      </c>
      <c r="B28" s="49" t="e">
        <f>'Список детей СГ '!#REF!</f>
        <v>#REF!</v>
      </c>
      <c r="C28" s="15">
        <v>2</v>
      </c>
      <c r="D28" s="15"/>
      <c r="E28" s="15"/>
      <c r="F28" s="15"/>
      <c r="G28" s="15"/>
      <c r="H28" s="15">
        <f t="shared" si="0"/>
        <v>0.4</v>
      </c>
      <c r="I28" s="26" t="str">
        <f t="shared" si="1"/>
        <v>низкий</v>
      </c>
      <c r="J28" s="15"/>
      <c r="K28" s="15"/>
      <c r="L28" s="15"/>
      <c r="M28" s="15"/>
      <c r="N28" s="15"/>
      <c r="O28" s="15"/>
      <c r="P28" s="15"/>
      <c r="Q28" s="15"/>
    </row>
    <row r="29" spans="1:17" ht="18.600000000000001" thickBot="1" x14ac:dyDescent="0.4">
      <c r="A29" s="17">
        <v>18</v>
      </c>
      <c r="B29" s="49" t="e">
        <f>'Список детей СГ '!#REF!</f>
        <v>#REF!</v>
      </c>
      <c r="C29" s="15">
        <v>4</v>
      </c>
      <c r="D29" s="15"/>
      <c r="E29" s="15"/>
      <c r="F29" s="15"/>
      <c r="G29" s="15"/>
      <c r="H29" s="15">
        <f t="shared" si="0"/>
        <v>0.8</v>
      </c>
      <c r="I29" s="26" t="str">
        <f t="shared" si="1"/>
        <v>низкий</v>
      </c>
      <c r="J29" s="15"/>
      <c r="K29" s="15"/>
      <c r="L29" s="15"/>
      <c r="M29" s="15"/>
      <c r="N29" s="15"/>
      <c r="O29" s="15"/>
      <c r="P29" s="15"/>
      <c r="Q29" s="15"/>
    </row>
    <row r="30" spans="1:17" ht="18.600000000000001" thickBot="1" x14ac:dyDescent="0.4">
      <c r="A30" s="17">
        <v>19</v>
      </c>
      <c r="B30" s="49" t="e">
        <f>'Список детей СГ '!#REF!</f>
        <v>#REF!</v>
      </c>
      <c r="C30" s="15">
        <v>1</v>
      </c>
      <c r="D30" s="15"/>
      <c r="E30" s="15"/>
      <c r="F30" s="15"/>
      <c r="G30" s="15"/>
      <c r="H30" s="15">
        <f t="shared" si="0"/>
        <v>0.2</v>
      </c>
      <c r="I30" s="26" t="str">
        <f t="shared" si="1"/>
        <v>низкий</v>
      </c>
      <c r="J30" s="15"/>
      <c r="K30" s="15"/>
      <c r="L30" s="15"/>
      <c r="M30" s="15"/>
      <c r="N30" s="15"/>
      <c r="O30" s="15"/>
      <c r="P30" s="15"/>
      <c r="Q30" s="15"/>
    </row>
    <row r="31" spans="1:17" ht="18.600000000000001" thickBot="1" x14ac:dyDescent="0.4">
      <c r="A31" s="17">
        <v>20</v>
      </c>
      <c r="B31" s="49" t="e">
        <f>'Список детей СГ '!#REF!</f>
        <v>#REF!</v>
      </c>
      <c r="C31" s="15">
        <v>2</v>
      </c>
      <c r="D31" s="15"/>
      <c r="E31" s="15"/>
      <c r="F31" s="15"/>
      <c r="G31" s="15"/>
      <c r="H31" s="15">
        <f t="shared" si="0"/>
        <v>0.4</v>
      </c>
      <c r="I31" s="26" t="str">
        <f t="shared" si="1"/>
        <v>низкий</v>
      </c>
      <c r="J31" s="15"/>
      <c r="K31" s="15"/>
      <c r="L31" s="15"/>
      <c r="M31" s="15"/>
      <c r="N31" s="15"/>
      <c r="O31" s="15"/>
      <c r="P31" s="15"/>
      <c r="Q31" s="15"/>
    </row>
    <row r="32" spans="1:17" ht="18.600000000000001" thickBot="1" x14ac:dyDescent="0.4">
      <c r="A32" s="17">
        <v>21</v>
      </c>
      <c r="B32" s="49" t="e">
        <f>'Список детей СГ '!#REF!</f>
        <v>#REF!</v>
      </c>
      <c r="C32" s="15">
        <v>3</v>
      </c>
      <c r="D32" s="15"/>
      <c r="E32" s="15"/>
      <c r="F32" s="15"/>
      <c r="G32" s="15"/>
      <c r="H32" s="15">
        <f t="shared" si="0"/>
        <v>0.6</v>
      </c>
      <c r="I32" s="26" t="str">
        <f t="shared" si="1"/>
        <v>низкий</v>
      </c>
      <c r="J32" s="15"/>
      <c r="K32" s="15"/>
      <c r="L32" s="15"/>
      <c r="M32" s="15"/>
      <c r="N32" s="15"/>
      <c r="O32" s="15"/>
      <c r="P32" s="15"/>
      <c r="Q32" s="15"/>
    </row>
    <row r="33" spans="1:17" ht="18.600000000000001" thickBot="1" x14ac:dyDescent="0.4">
      <c r="A33" s="17">
        <v>22</v>
      </c>
      <c r="B33" s="49" t="e">
        <f>'Список детей СГ '!#REF!</f>
        <v>#REF!</v>
      </c>
      <c r="C33" s="15">
        <v>2</v>
      </c>
      <c r="D33" s="15"/>
      <c r="E33" s="15"/>
      <c r="F33" s="15"/>
      <c r="G33" s="15"/>
      <c r="H33" s="15">
        <f t="shared" si="0"/>
        <v>0.4</v>
      </c>
      <c r="I33" s="26" t="str">
        <f t="shared" si="1"/>
        <v>низкий</v>
      </c>
      <c r="J33" s="15"/>
      <c r="K33" s="15"/>
      <c r="L33" s="15"/>
      <c r="M33" s="15"/>
      <c r="N33" s="15"/>
      <c r="O33" s="15"/>
      <c r="P33" s="15"/>
      <c r="Q33" s="15"/>
    </row>
    <row r="34" spans="1:17" ht="18.600000000000001" thickBot="1" x14ac:dyDescent="0.4">
      <c r="A34" s="17">
        <v>23</v>
      </c>
      <c r="B34" s="49" t="e">
        <f>'Список детей СГ '!#REF!</f>
        <v>#REF!</v>
      </c>
      <c r="C34" s="15">
        <v>1</v>
      </c>
      <c r="D34" s="15"/>
      <c r="E34" s="15"/>
      <c r="F34" s="15"/>
      <c r="G34" s="15"/>
      <c r="H34" s="15">
        <f t="shared" si="0"/>
        <v>0.2</v>
      </c>
      <c r="I34" s="26" t="str">
        <f t="shared" si="1"/>
        <v>низкий</v>
      </c>
      <c r="J34" s="15"/>
      <c r="K34" s="15"/>
      <c r="L34" s="15"/>
      <c r="M34" s="15"/>
      <c r="N34" s="15"/>
      <c r="O34" s="15"/>
      <c r="P34" s="15"/>
      <c r="Q34" s="15"/>
    </row>
    <row r="35" spans="1:17" ht="18.600000000000001" thickBot="1" x14ac:dyDescent="0.4">
      <c r="A35" s="17">
        <v>24</v>
      </c>
      <c r="B35" s="49" t="e">
        <f>'Список детей СГ '!#REF!</f>
        <v>#REF!</v>
      </c>
      <c r="C35" s="15">
        <v>2</v>
      </c>
      <c r="D35" s="15"/>
      <c r="E35" s="15"/>
      <c r="F35" s="15"/>
      <c r="G35" s="15"/>
      <c r="H35" s="15">
        <f t="shared" si="0"/>
        <v>0.4</v>
      </c>
      <c r="I35" s="26" t="str">
        <f t="shared" si="1"/>
        <v>низкий</v>
      </c>
      <c r="J35" s="15"/>
      <c r="K35" s="15"/>
      <c r="L35" s="15"/>
      <c r="M35" s="15"/>
      <c r="N35" s="15"/>
      <c r="O35" s="15"/>
      <c r="P35" s="15"/>
      <c r="Q35" s="15"/>
    </row>
    <row r="36" spans="1:17" ht="18.600000000000001" thickBot="1" x14ac:dyDescent="0.4">
      <c r="A36" s="17">
        <v>25</v>
      </c>
      <c r="B36" s="49">
        <f>'Список детей СГ '!B27</f>
        <v>0</v>
      </c>
      <c r="C36" s="15">
        <v>2</v>
      </c>
      <c r="D36" s="15"/>
      <c r="E36" s="15"/>
      <c r="F36" s="15"/>
      <c r="G36" s="15"/>
      <c r="H36" s="15">
        <f t="shared" si="0"/>
        <v>0.4</v>
      </c>
      <c r="I36" s="26" t="str">
        <f t="shared" si="1"/>
        <v>низкий</v>
      </c>
      <c r="J36" s="15"/>
      <c r="K36" s="15"/>
      <c r="L36" s="15"/>
      <c r="M36" s="15"/>
      <c r="N36" s="15"/>
      <c r="O36" s="15"/>
      <c r="P36" s="15"/>
      <c r="Q36" s="15"/>
    </row>
    <row r="37" spans="1:17" ht="18.600000000000001" thickBot="1" x14ac:dyDescent="0.4">
      <c r="A37" s="18"/>
      <c r="B37" s="52" t="s">
        <v>23</v>
      </c>
      <c r="C37" s="26">
        <f>SUM(C12:C36)/D3</f>
        <v>2.84</v>
      </c>
      <c r="D37" s="26">
        <f t="shared" ref="D37:G37" si="2">SUM(D12:D36)/$D$3</f>
        <v>0</v>
      </c>
      <c r="E37" s="26">
        <f t="shared" si="2"/>
        <v>0</v>
      </c>
      <c r="F37" s="26">
        <f t="shared" si="2"/>
        <v>0</v>
      </c>
      <c r="G37" s="26">
        <f t="shared" si="2"/>
        <v>0</v>
      </c>
      <c r="H37" s="26">
        <f>SUM($C37:$G37)/$I$2</f>
        <v>0.56799999999999995</v>
      </c>
      <c r="I37" s="26" t="str">
        <f t="shared" si="1"/>
        <v>низкий</v>
      </c>
      <c r="J37" s="15"/>
      <c r="K37" s="15"/>
      <c r="L37" s="15"/>
      <c r="M37" s="15"/>
      <c r="N37" s="15"/>
      <c r="O37" s="15"/>
      <c r="P37" s="15"/>
      <c r="Q37" s="15"/>
    </row>
    <row r="38" spans="1:17" ht="18" x14ac:dyDescent="0.3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44" spans="1:17" x14ac:dyDescent="0.3">
      <c r="A44">
        <v>5</v>
      </c>
    </row>
    <row r="45" spans="1:17" x14ac:dyDescent="0.3">
      <c r="A45">
        <v>100</v>
      </c>
    </row>
    <row r="78" spans="17:17" x14ac:dyDescent="0.3">
      <c r="Q78">
        <f ca="1">A1:Q78</f>
        <v>0</v>
      </c>
    </row>
    <row r="83" spans="2:7" ht="18" x14ac:dyDescent="0.35">
      <c r="B83" s="21"/>
      <c r="C83" s="21" t="s">
        <v>39</v>
      </c>
      <c r="D83" s="21"/>
      <c r="E83" s="21"/>
      <c r="F83" s="21"/>
      <c r="G83" s="21"/>
    </row>
    <row r="84" spans="2:7" ht="18" x14ac:dyDescent="0.35">
      <c r="B84" s="21"/>
      <c r="C84" s="21"/>
      <c r="D84" s="21"/>
      <c r="E84" s="21"/>
      <c r="F84" s="21"/>
      <c r="G84" s="21"/>
    </row>
    <row r="85" spans="2:7" ht="18" x14ac:dyDescent="0.35">
      <c r="B85" s="22"/>
      <c r="C85" s="21" t="s">
        <v>44</v>
      </c>
      <c r="D85" s="21" t="s">
        <v>50</v>
      </c>
      <c r="E85" s="21"/>
      <c r="F85" s="21"/>
      <c r="G85" s="21"/>
    </row>
    <row r="86" spans="2:7" ht="18" x14ac:dyDescent="0.35">
      <c r="B86" s="22"/>
      <c r="C86" s="21" t="s">
        <v>44</v>
      </c>
      <c r="D86" s="21" t="s">
        <v>51</v>
      </c>
      <c r="E86" s="21"/>
      <c r="F86" s="21"/>
      <c r="G86" s="22"/>
    </row>
    <row r="87" spans="2:7" ht="18" x14ac:dyDescent="0.35">
      <c r="B87" s="21"/>
      <c r="C87" s="21" t="s">
        <v>44</v>
      </c>
      <c r="D87" s="23" t="s">
        <v>52</v>
      </c>
      <c r="E87" s="21"/>
      <c r="F87" s="21"/>
      <c r="G87" s="21"/>
    </row>
    <row r="88" spans="2:7" ht="18" x14ac:dyDescent="0.35">
      <c r="B88" s="21"/>
      <c r="C88" s="21" t="s">
        <v>44</v>
      </c>
      <c r="D88" s="125" t="s">
        <v>53</v>
      </c>
      <c r="E88" s="125"/>
      <c r="F88" s="125"/>
      <c r="G88" s="21"/>
    </row>
    <row r="89" spans="2:7" ht="18" x14ac:dyDescent="0.35">
      <c r="B89" s="21"/>
      <c r="C89" s="21"/>
      <c r="D89" s="21" t="s">
        <v>45</v>
      </c>
      <c r="E89" s="21"/>
      <c r="F89" s="21"/>
      <c r="G89" s="21"/>
    </row>
    <row r="90" spans="2:7" ht="18" x14ac:dyDescent="0.35">
      <c r="B90" s="21"/>
      <c r="C90" s="21" t="s">
        <v>40</v>
      </c>
      <c r="D90" s="21"/>
      <c r="E90" s="21"/>
      <c r="F90" s="21"/>
      <c r="G90" s="21"/>
    </row>
    <row r="91" spans="2:7" ht="18" x14ac:dyDescent="0.35">
      <c r="B91" s="21"/>
      <c r="C91" s="21"/>
      <c r="D91" s="21"/>
      <c r="E91" s="21"/>
      <c r="F91" s="21"/>
      <c r="G91" s="21"/>
    </row>
    <row r="92" spans="2:7" ht="18" x14ac:dyDescent="0.35">
      <c r="B92" s="21"/>
      <c r="C92" s="21"/>
      <c r="D92" s="21"/>
      <c r="E92" s="21"/>
      <c r="F92" s="21"/>
      <c r="G92" s="21"/>
    </row>
    <row r="93" spans="2:7" ht="18" x14ac:dyDescent="0.35">
      <c r="B93" s="21"/>
      <c r="C93" s="21"/>
      <c r="D93" s="21"/>
      <c r="E93" s="21"/>
      <c r="F93" s="21"/>
      <c r="G93" s="21"/>
    </row>
    <row r="94" spans="2:7" ht="18" x14ac:dyDescent="0.35">
      <c r="B94" s="21"/>
      <c r="C94" s="21"/>
      <c r="D94" s="21"/>
      <c r="E94" s="21"/>
      <c r="F94" s="21"/>
      <c r="G94" s="21"/>
    </row>
    <row r="95" spans="2:7" ht="18" x14ac:dyDescent="0.35">
      <c r="B95" s="21"/>
      <c r="C95" s="21" t="s">
        <v>41</v>
      </c>
      <c r="D95" s="21"/>
      <c r="E95" s="21"/>
      <c r="F95" s="21"/>
      <c r="G95" s="21"/>
    </row>
    <row r="96" spans="2:7" ht="18" x14ac:dyDescent="0.35">
      <c r="B96" s="21"/>
      <c r="C96" s="21"/>
      <c r="D96" s="21"/>
      <c r="E96" s="21"/>
      <c r="F96" s="21"/>
      <c r="G96" s="21"/>
    </row>
    <row r="97" spans="2:7" ht="18" x14ac:dyDescent="0.35">
      <c r="B97" s="21"/>
      <c r="C97" s="21"/>
      <c r="D97" s="21"/>
      <c r="E97" s="21"/>
      <c r="F97" s="21"/>
      <c r="G97" s="21"/>
    </row>
    <row r="98" spans="2:7" ht="18" x14ac:dyDescent="0.35">
      <c r="B98" s="21"/>
      <c r="C98" s="21"/>
      <c r="D98" s="21"/>
      <c r="E98" s="21"/>
      <c r="F98" s="21"/>
      <c r="G98" s="21"/>
    </row>
    <row r="99" spans="2:7" ht="18" x14ac:dyDescent="0.35">
      <c r="B99" s="21"/>
      <c r="C99" s="21" t="s">
        <v>42</v>
      </c>
      <c r="D99" s="21"/>
      <c r="E99" s="21"/>
      <c r="F99" s="21"/>
      <c r="G99" s="21"/>
    </row>
    <row r="100" spans="2:7" ht="18" x14ac:dyDescent="0.35">
      <c r="B100" s="21"/>
      <c r="C100" s="21" t="s">
        <v>43</v>
      </c>
      <c r="D100" s="21"/>
      <c r="E100" s="21"/>
      <c r="F100" s="21"/>
      <c r="G100" s="21"/>
    </row>
  </sheetData>
  <mergeCells count="9">
    <mergeCell ref="D88:F88"/>
    <mergeCell ref="A9:C9"/>
    <mergeCell ref="A8:C8"/>
    <mergeCell ref="A1:F1"/>
    <mergeCell ref="A3:C3"/>
    <mergeCell ref="A4:C4"/>
    <mergeCell ref="A5:C5"/>
    <mergeCell ref="A6:C6"/>
    <mergeCell ref="A7:C7"/>
  </mergeCells>
  <dataValidations count="1">
    <dataValidation type="list" allowBlank="1" showInputMessage="1" showErrorMessage="1" sqref="C12:G36">
      <formula1>$G$2:$G$6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2</vt:i4>
      </vt:variant>
    </vt:vector>
  </HeadingPairs>
  <TitlesOfParts>
    <vt:vector size="31" baseType="lpstr">
      <vt:lpstr>Тит лист НГ</vt:lpstr>
      <vt:lpstr>Тит.лист КГ</vt:lpstr>
      <vt:lpstr>Список детей НГ</vt:lpstr>
      <vt:lpstr>Список детей СГ </vt:lpstr>
      <vt:lpstr>Список детей КГ </vt:lpstr>
      <vt:lpstr>Физическое развитие н.г.</vt:lpstr>
      <vt:lpstr>Физическое развитие с.г.</vt:lpstr>
      <vt:lpstr>Физическое развитие к.г.</vt:lpstr>
      <vt:lpstr>Игровая деятельность НГ</vt:lpstr>
      <vt:lpstr>Игровая деятельность КГ</vt:lpstr>
      <vt:lpstr>Социально-ком.разв. н.г.</vt:lpstr>
      <vt:lpstr>Социально-ком.разв. с.г.</vt:lpstr>
      <vt:lpstr>Социально-ком.разв. к.г.</vt:lpstr>
      <vt:lpstr>Речевое развитие н.г.</vt:lpstr>
      <vt:lpstr>Речевое развитие с.г.</vt:lpstr>
      <vt:lpstr>Речевое развитие к.г.</vt:lpstr>
      <vt:lpstr> Познавательньное развитие н.г.</vt:lpstr>
      <vt:lpstr> Познавательньное развитие  с.г</vt:lpstr>
      <vt:lpstr> Познавательньное развитие  к.г</vt:lpstr>
      <vt:lpstr>Худ.-эст. разв.н.г.</vt:lpstr>
      <vt:lpstr>Худ.-эст. разв. с.г.</vt:lpstr>
      <vt:lpstr>Худ.-эст. разв. к.г.</vt:lpstr>
      <vt:lpstr>Сводный мониторинг н.г.</vt:lpstr>
      <vt:lpstr>Сводный мониторинг с.г.</vt:lpstr>
      <vt:lpstr>Сводный мониторинг к.г.</vt:lpstr>
      <vt:lpstr>Аналитич справка НГ</vt:lpstr>
      <vt:lpstr>Аналитич.справка н.г.</vt:lpstr>
      <vt:lpstr>Аналитич.справка с.г.</vt:lpstr>
      <vt:lpstr>Аналитич.справка к.г.</vt:lpstr>
      <vt:lpstr>'Тит лист НГ'!Область_печати</vt:lpstr>
      <vt:lpstr>'Тит.лист КГ'!Область_печати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2024-03-01T09:49:28Z</cp:lastPrinted>
  <dcterms:created xsi:type="dcterms:W3CDTF">2022-09-05T06:01:19Z</dcterms:created>
  <dcterms:modified xsi:type="dcterms:W3CDTF">2024-03-01T09:49:48Z</dcterms:modified>
</cp:coreProperties>
</file>